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https://mci.sharepoint.com/sites/figo-2025/Shared Documents/06.Printed Matters/05.TechnicalManual/04.OrderForms/"/>
    </mc:Choice>
  </mc:AlternateContent>
  <xr:revisionPtr revIDLastSave="1713" documentId="13_ncr:1_{9447E44E-D72C-4D50-AF27-F614548CF930}" xr6:coauthVersionLast="47" xr6:coauthVersionMax="47" xr10:uidLastSave="{8551A698-831C-4985-9E28-FCFD078F84BE}"/>
  <bookViews>
    <workbookView xWindow="-110" yWindow="-110" windowWidth="19420" windowHeight="10300" tabRatio="867" xr2:uid="{00000000-000D-0000-FFFF-FFFF00000000}"/>
  </bookViews>
  <sheets>
    <sheet name="Summary" sheetId="63" r:id="rId1"/>
    <sheet name="T's &amp; C's" sheetId="64" r:id="rId2"/>
    <sheet name="1. Fascia" sheetId="65" r:id="rId3"/>
    <sheet name="2. Power &amp; Lighting" sheetId="66" r:id="rId4"/>
    <sheet name="Power &amp; Lighting - Images" sheetId="80" r:id="rId5"/>
    <sheet name="3. Shell Scheme Extras" sheetId="76" r:id="rId6"/>
    <sheet name="Shell Scheme Extras - Image" sheetId="77" r:id="rId7"/>
    <sheet name="4. Branding" sheetId="68" r:id="rId8"/>
    <sheet name="Branding - Images" sheetId="81" r:id="rId9"/>
    <sheet name="Graphic Specifications" sheetId="61" r:id="rId10"/>
    <sheet name="5. Instant Packages" sheetId="69" r:id="rId11"/>
    <sheet name="Instant Package Images" sheetId="55" r:id="rId12"/>
    <sheet name="6. Furniture" sheetId="82" r:id="rId13"/>
    <sheet name="Furniture - Images" sheetId="83" r:id="rId14"/>
    <sheet name="7. AV &amp; IT" sheetId="71" r:id="rId15"/>
  </sheets>
  <definedNames>
    <definedName name="_xlnm._FilterDatabase" localSheetId="10" hidden="1">'5. Instant Packages'!$G$10:$H$10</definedName>
    <definedName name="_xlnm._FilterDatabase" localSheetId="12" hidden="1">'6. Furniture'!$L$1:$L$214</definedName>
    <definedName name="_xlnm.Print_Area" localSheetId="2">'1. Fascia'!$A$1:$O$54</definedName>
    <definedName name="_xlnm.Print_Area" localSheetId="3">'2. Power &amp; Lighting'!$A$1:$O$47</definedName>
    <definedName name="_xlnm.Print_Area" localSheetId="5">'3. Shell Scheme Extras'!$A$1:$O$37</definedName>
    <definedName name="_xlnm.Print_Area" localSheetId="7">'4. Branding'!$A$1:$O$64</definedName>
    <definedName name="_xlnm.Print_Area" localSheetId="10">'5. Instant Packages'!$A$1:$M$41</definedName>
    <definedName name="_xlnm.Print_Area" localSheetId="12">'6. Furniture'!$A$1:$N$214</definedName>
    <definedName name="_xlnm.Print_Area" localSheetId="14">'7. AV &amp; IT'!$A$1:$M$55</definedName>
    <definedName name="_xlnm.Print_Area" localSheetId="8">'Branding - Images'!$A$1:$Q$20</definedName>
    <definedName name="_xlnm.Print_Area" localSheetId="13">'Furniture - Images'!$A$1:$Q$236</definedName>
    <definedName name="_xlnm.Print_Area" localSheetId="9">'Graphic Specifications'!$A$1:$Q$70</definedName>
    <definedName name="_xlnm.Print_Area" localSheetId="11">'Instant Package Images'!$A$1:$Q$152</definedName>
    <definedName name="_xlnm.Print_Area" localSheetId="4">'Power &amp; Lighting - Images'!$A$1:$Q$71</definedName>
    <definedName name="_xlnm.Print_Area" localSheetId="6">'Shell Scheme Extras - Image'!$A$1:$Q$81</definedName>
    <definedName name="_xlnm.Print_Area" localSheetId="0">Summary!$A$1:$Z$49</definedName>
    <definedName name="_xlnm.Print_Titles" localSheetId="10">'5. Instant Packages'!$1:$9</definedName>
    <definedName name="_xlnm.Print_Titles" localSheetId="12">'6. Furniture'!$1:$7</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69" l="1"/>
  <c r="G4" i="71"/>
  <c r="H3" i="82"/>
  <c r="L138" i="82"/>
  <c r="L137" i="82"/>
  <c r="L136" i="82"/>
  <c r="L141" i="82"/>
  <c r="L140" i="82"/>
  <c r="L134" i="82"/>
  <c r="L133" i="82"/>
  <c r="L132" i="82"/>
  <c r="L145" i="82"/>
  <c r="L151" i="82"/>
  <c r="L150" i="82"/>
  <c r="L152" i="82"/>
  <c r="L168" i="82"/>
  <c r="L167" i="82"/>
  <c r="L162" i="82"/>
  <c r="L160" i="82"/>
  <c r="L158" i="82"/>
  <c r="L155" i="82"/>
  <c r="L130" i="82"/>
  <c r="L129" i="82"/>
  <c r="L128" i="82"/>
  <c r="L127" i="82"/>
  <c r="L125" i="82"/>
  <c r="L124" i="82"/>
  <c r="L100" i="82"/>
  <c r="L98" i="82"/>
  <c r="L92" i="82"/>
  <c r="L91" i="82"/>
  <c r="L120" i="82"/>
  <c r="L119" i="82"/>
  <c r="L117" i="82"/>
  <c r="L115" i="82"/>
  <c r="L113" i="82"/>
  <c r="L181" i="82"/>
  <c r="L179" i="82"/>
  <c r="L177" i="82"/>
  <c r="L176" i="82"/>
  <c r="L175" i="82"/>
  <c r="L172" i="82"/>
  <c r="L187" i="82"/>
  <c r="L185" i="82"/>
  <c r="L191" i="82"/>
  <c r="L190" i="82"/>
  <c r="L189" i="82"/>
  <c r="L194" i="82"/>
  <c r="L197" i="82"/>
  <c r="L196" i="82"/>
  <c r="L200" i="82"/>
  <c r="L84" i="82"/>
  <c r="L83" i="82"/>
  <c r="L82" i="82"/>
  <c r="L81" i="82"/>
  <c r="L80" i="82"/>
  <c r="L78" i="82"/>
  <c r="L77" i="82"/>
  <c r="L74" i="82"/>
  <c r="L75" i="82"/>
  <c r="L71" i="82"/>
  <c r="L70" i="82"/>
  <c r="L69" i="82"/>
  <c r="L68" i="82"/>
  <c r="L66" i="82"/>
  <c r="L64" i="82"/>
  <c r="L59" i="82"/>
  <c r="L51" i="82"/>
  <c r="L52" i="82"/>
  <c r="L49" i="82"/>
  <c r="L47" i="82"/>
  <c r="L45" i="82"/>
  <c r="L43" i="82"/>
  <c r="L39" i="82"/>
  <c r="L38" i="82"/>
  <c r="L37" i="82"/>
  <c r="L35" i="82"/>
  <c r="L30" i="82"/>
  <c r="L26" i="82"/>
  <c r="L25" i="82"/>
  <c r="L23" i="82"/>
  <c r="L21" i="82"/>
  <c r="L20" i="82"/>
  <c r="L19" i="82"/>
  <c r="L17" i="82"/>
  <c r="L16" i="82"/>
  <c r="L14" i="82"/>
  <c r="L12" i="82"/>
  <c r="L10" i="82"/>
  <c r="G26" i="69"/>
  <c r="G25" i="69"/>
  <c r="G24" i="69"/>
  <c r="G23" i="69"/>
  <c r="G14" i="69"/>
  <c r="G13" i="69"/>
  <c r="G12" i="69"/>
  <c r="E3" i="82"/>
  <c r="C208" i="82"/>
  <c r="L202" i="82"/>
  <c r="L201" i="82"/>
  <c r="L199" i="82"/>
  <c r="L198" i="82"/>
  <c r="L195" i="82"/>
  <c r="L193" i="82"/>
  <c r="L192" i="82"/>
  <c r="L188" i="82"/>
  <c r="L186" i="82"/>
  <c r="L184" i="82"/>
  <c r="L182" i="82"/>
  <c r="L180" i="82"/>
  <c r="L178" i="82"/>
  <c r="L174" i="82"/>
  <c r="L173" i="82"/>
  <c r="L171" i="82"/>
  <c r="L169" i="82"/>
  <c r="L166" i="82"/>
  <c r="L165" i="82"/>
  <c r="L164" i="82"/>
  <c r="L163" i="82"/>
  <c r="L161" i="82"/>
  <c r="L159" i="82"/>
  <c r="L157" i="82"/>
  <c r="L156" i="82"/>
  <c r="L153" i="82"/>
  <c r="L149" i="82"/>
  <c r="L148" i="82"/>
  <c r="L147" i="82"/>
  <c r="L146" i="82"/>
  <c r="L144" i="82"/>
  <c r="L143" i="82"/>
  <c r="L142" i="82"/>
  <c r="L139" i="82"/>
  <c r="L135" i="82"/>
  <c r="L131" i="82"/>
  <c r="L126" i="82"/>
  <c r="L123" i="82"/>
  <c r="L121" i="82"/>
  <c r="L118" i="82"/>
  <c r="L116" i="82"/>
  <c r="L114" i="82"/>
  <c r="L112" i="82"/>
  <c r="L110" i="82"/>
  <c r="L109" i="82"/>
  <c r="L108" i="82"/>
  <c r="L106" i="82"/>
  <c r="L105" i="82"/>
  <c r="L104" i="82"/>
  <c r="L103" i="82"/>
  <c r="L102" i="82"/>
  <c r="L101" i="82"/>
  <c r="L99" i="82"/>
  <c r="L97" i="82"/>
  <c r="L96" i="82"/>
  <c r="L95" i="82"/>
  <c r="L94" i="82"/>
  <c r="L93" i="82"/>
  <c r="L90" i="82"/>
  <c r="L88" i="82"/>
  <c r="L87" i="82"/>
  <c r="L86" i="82"/>
  <c r="L85" i="82"/>
  <c r="L79" i="82"/>
  <c r="L76" i="82"/>
  <c r="L73" i="82"/>
  <c r="L72" i="82"/>
  <c r="L67" i="82"/>
  <c r="L65" i="82"/>
  <c r="L63" i="82"/>
  <c r="L62" i="82"/>
  <c r="L61" i="82"/>
  <c r="L60" i="82"/>
  <c r="L58" i="82"/>
  <c r="L56" i="82"/>
  <c r="L55" i="82"/>
  <c r="L54" i="82"/>
  <c r="L50" i="82"/>
  <c r="L48" i="82"/>
  <c r="L46" i="82"/>
  <c r="L44" i="82"/>
  <c r="L42" i="82"/>
  <c r="L41" i="82"/>
  <c r="L40" i="82"/>
  <c r="L36" i="82"/>
  <c r="L34" i="82"/>
  <c r="L33" i="82"/>
  <c r="L31" i="82"/>
  <c r="L29" i="82"/>
  <c r="L28" i="82"/>
  <c r="L27" i="82"/>
  <c r="L24" i="82"/>
  <c r="L22" i="82"/>
  <c r="L18" i="82"/>
  <c r="L15" i="82"/>
  <c r="L13" i="82"/>
  <c r="L11" i="82"/>
  <c r="L9" i="82"/>
  <c r="L203" i="82" l="1"/>
  <c r="Y33" i="63" s="1"/>
  <c r="L204" i="82" l="1"/>
  <c r="L205" i="82" s="1"/>
  <c r="I26" i="69"/>
  <c r="I25" i="69"/>
  <c r="I24" i="69"/>
  <c r="I23" i="69"/>
  <c r="I15" i="69"/>
  <c r="I14" i="69"/>
  <c r="I13" i="69"/>
  <c r="I12" i="69"/>
  <c r="K16" i="71" l="1"/>
  <c r="K17" i="71"/>
  <c r="K22" i="71"/>
  <c r="C31" i="76" l="1"/>
  <c r="I3" i="76"/>
  <c r="E3" i="76"/>
  <c r="M26" i="76"/>
  <c r="M25" i="76"/>
  <c r="M23" i="76"/>
  <c r="M22" i="76"/>
  <c r="M21" i="76"/>
  <c r="M19" i="76"/>
  <c r="M18" i="76"/>
  <c r="M17" i="76"/>
  <c r="M16" i="76"/>
  <c r="M13" i="76"/>
  <c r="M12" i="76"/>
  <c r="M11" i="76"/>
  <c r="M10" i="76"/>
  <c r="M9" i="76"/>
  <c r="M8" i="76"/>
  <c r="M15" i="76"/>
  <c r="K23" i="69"/>
  <c r="K43" i="65"/>
  <c r="M43" i="65" s="1"/>
  <c r="M44" i="65" s="1"/>
  <c r="M13" i="66"/>
  <c r="M14" i="66"/>
  <c r="M21" i="66"/>
  <c r="M23" i="66"/>
  <c r="K10" i="71"/>
  <c r="K12" i="71"/>
  <c r="K13" i="71"/>
  <c r="K14" i="71"/>
  <c r="K15" i="71"/>
  <c r="K18" i="71"/>
  <c r="K19" i="71"/>
  <c r="K20" i="71"/>
  <c r="K21" i="71"/>
  <c r="M42" i="68"/>
  <c r="M43" i="68"/>
  <c r="M44" i="68"/>
  <c r="M45" i="68"/>
  <c r="M46" i="68"/>
  <c r="M47" i="68"/>
  <c r="M41" i="68"/>
  <c r="E4" i="71"/>
  <c r="C49" i="71"/>
  <c r="G4" i="69"/>
  <c r="E4" i="69"/>
  <c r="C35" i="69"/>
  <c r="K12" i="69"/>
  <c r="K13" i="69"/>
  <c r="K14" i="69"/>
  <c r="K15" i="69"/>
  <c r="K24" i="69"/>
  <c r="K25" i="69"/>
  <c r="K26" i="69"/>
  <c r="I3" i="68"/>
  <c r="E3" i="68"/>
  <c r="C58" i="68"/>
  <c r="M16" i="68"/>
  <c r="M17" i="68"/>
  <c r="M18" i="68"/>
  <c r="M19" i="68"/>
  <c r="M20" i="68"/>
  <c r="M21" i="68"/>
  <c r="I3" i="66"/>
  <c r="E3" i="66"/>
  <c r="B41" i="66"/>
  <c r="M10" i="66"/>
  <c r="M11" i="66"/>
  <c r="M12" i="66"/>
  <c r="M15" i="66"/>
  <c r="M16" i="66"/>
  <c r="M17" i="66"/>
  <c r="M18" i="66"/>
  <c r="M19" i="66"/>
  <c r="M20" i="66"/>
  <c r="M22" i="66"/>
  <c r="M24" i="66"/>
  <c r="M25" i="66"/>
  <c r="M26" i="66"/>
  <c r="I4" i="65"/>
  <c r="E4" i="65"/>
  <c r="C48" i="65"/>
  <c r="M20" i="65"/>
  <c r="M21" i="65"/>
  <c r="M22" i="65"/>
  <c r="M23" i="65"/>
  <c r="H3" i="64"/>
  <c r="E3" i="64"/>
  <c r="B35" i="64"/>
  <c r="K11" i="71"/>
  <c r="P20" i="71" l="1"/>
  <c r="O20" i="71"/>
  <c r="O19" i="71"/>
  <c r="P19" i="71"/>
  <c r="O21" i="71"/>
  <c r="P21" i="71"/>
  <c r="M22" i="68"/>
  <c r="M48" i="68"/>
  <c r="M49" i="68" s="1"/>
  <c r="M50" i="68" s="1"/>
  <c r="M24" i="65"/>
  <c r="M25" i="65" s="1"/>
  <c r="M27" i="76"/>
  <c r="Y30" i="63" s="1"/>
  <c r="M27" i="66"/>
  <c r="Y29" i="63" s="1"/>
  <c r="K23" i="71"/>
  <c r="Y34" i="63" s="1"/>
  <c r="M45" i="65"/>
  <c r="M46" i="65" s="1"/>
  <c r="K31" i="69"/>
  <c r="Y32" i="63" s="1"/>
  <c r="M23" i="68" l="1"/>
  <c r="M24" i="68" s="1"/>
  <c r="Y28" i="63"/>
  <c r="Y31" i="63"/>
  <c r="K24" i="71"/>
  <c r="K25" i="71" s="1"/>
  <c r="M28" i="66"/>
  <c r="M29" i="66" s="1"/>
  <c r="M26" i="65"/>
  <c r="M28" i="76"/>
  <c r="M29" i="76" s="1"/>
  <c r="K32" i="69"/>
  <c r="K33" i="69" s="1"/>
  <c r="Y36" i="63" l="1"/>
  <c r="Y38" i="63" s="1"/>
  <c r="Y37" i="63" l="1"/>
  <c r="Y39" i="63" s="1"/>
  <c r="Y40" i="63" s="1"/>
  <c r="Y41" i="63" s="1"/>
</calcChain>
</file>

<file path=xl/sharedStrings.xml><?xml version="1.0" encoding="utf-8"?>
<sst xmlns="http://schemas.openxmlformats.org/spreadsheetml/2006/main" count="1021" uniqueCount="695">
  <si>
    <t xml:space="preserve">BILLING DETAILS </t>
  </si>
  <si>
    <t xml:space="preserve">Stand Name / Exhibitor </t>
  </si>
  <si>
    <t xml:space="preserve">Stand Number </t>
  </si>
  <si>
    <t xml:space="preserve">Contractor / Stand Builder </t>
  </si>
  <si>
    <t xml:space="preserve">Email Address </t>
  </si>
  <si>
    <t xml:space="preserve">Registered Co. Name </t>
  </si>
  <si>
    <t xml:space="preserve">Contact Person </t>
  </si>
  <si>
    <t xml:space="preserve">VAT Number </t>
  </si>
  <si>
    <t xml:space="preserve"> Date </t>
  </si>
  <si>
    <t xml:space="preserve">Postal Address </t>
  </si>
  <si>
    <t xml:space="preserve">Postal Code </t>
  </si>
  <si>
    <t>FORM ORDERS</t>
  </si>
  <si>
    <t xml:space="preserve"> NO.</t>
  </si>
  <si>
    <t>DESCRIPTION</t>
  </si>
  <si>
    <t>EXHIBITOR REQUIREMENTS</t>
  </si>
  <si>
    <t>TOTAL</t>
  </si>
  <si>
    <t>T&amp;Cs</t>
  </si>
  <si>
    <t>Terms and Conditions</t>
  </si>
  <si>
    <t xml:space="preserve">Power and Lighting </t>
  </si>
  <si>
    <t xml:space="preserve">Shell Scheme Extras </t>
  </si>
  <si>
    <r>
      <t xml:space="preserve">Optional for </t>
    </r>
    <r>
      <rPr>
        <b/>
        <i/>
        <sz val="11"/>
        <color theme="1"/>
        <rFont val="Calibri"/>
        <family val="2"/>
        <scheme val="minor"/>
      </rPr>
      <t xml:space="preserve">ALL </t>
    </r>
    <r>
      <rPr>
        <i/>
        <sz val="11"/>
        <color theme="1"/>
        <rFont val="Calibri"/>
        <family val="2"/>
        <scheme val="minor"/>
      </rPr>
      <t>exhibitors</t>
    </r>
  </si>
  <si>
    <t>Branding</t>
  </si>
  <si>
    <r>
      <t xml:space="preserve">Optional for </t>
    </r>
    <r>
      <rPr>
        <b/>
        <i/>
        <sz val="11"/>
        <color theme="1"/>
        <rFont val="Calibri"/>
        <family val="2"/>
        <scheme val="minor"/>
      </rPr>
      <t>SHELL SCHEME</t>
    </r>
    <r>
      <rPr>
        <i/>
        <sz val="11"/>
        <color theme="1"/>
        <rFont val="Calibri"/>
        <family val="2"/>
        <scheme val="minor"/>
      </rPr>
      <t>exhibitors</t>
    </r>
  </si>
  <si>
    <t>Instant Packages</t>
  </si>
  <si>
    <t>Furniture</t>
  </si>
  <si>
    <r>
      <t xml:space="preserve">Optional for </t>
    </r>
    <r>
      <rPr>
        <b/>
        <i/>
        <sz val="11"/>
        <color theme="1"/>
        <rFont val="Calibri"/>
        <family val="2"/>
        <scheme val="minor"/>
      </rPr>
      <t>ALL</t>
    </r>
    <r>
      <rPr>
        <i/>
        <sz val="11"/>
        <color theme="1"/>
        <rFont val="Calibri"/>
        <family val="2"/>
        <scheme val="minor"/>
      </rPr>
      <t xml:space="preserve"> exhibitors</t>
    </r>
  </si>
  <si>
    <t>Audio, Visual and IT</t>
  </si>
  <si>
    <t>Sub-Total (Ex.Vat)</t>
  </si>
  <si>
    <t>Surcharge (20%)</t>
  </si>
  <si>
    <t>Order Total (Ex. Vat)</t>
  </si>
  <si>
    <t>VAT (15%)</t>
  </si>
  <si>
    <t>TOTAL (Incl. Vat)</t>
  </si>
  <si>
    <t>Stand Name / Exhibitor</t>
  </si>
  <si>
    <t>Stand Number</t>
  </si>
  <si>
    <t>TERMS &amp; CONDITIONS OF HIRE</t>
  </si>
  <si>
    <t>6.   All services supplied are on a hire basis only, are subject to stock availability, and remain the property of Expo Solutions and the respective appointed suppliers.</t>
  </si>
  <si>
    <t xml:space="preserve">7.   All hired items must be treated with care.  </t>
  </si>
  <si>
    <t xml:space="preserve">8.   Octanorm infill panels &amp; carpet tiles are not to be damaged or altered in any way.  </t>
  </si>
  <si>
    <t xml:space="preserve">EXPO SOLUTIONS - BANKING DETAILS </t>
  </si>
  <si>
    <t>Bank</t>
  </si>
  <si>
    <t>ABSA</t>
  </si>
  <si>
    <t>Branch</t>
  </si>
  <si>
    <t>WOODLANDS</t>
  </si>
  <si>
    <t>Branch Code</t>
  </si>
  <si>
    <t>Account Number</t>
  </si>
  <si>
    <t>Account Holder</t>
  </si>
  <si>
    <t>SOUTHERN AFRICAN EXPO SOLUTIONS (PTY) LTD</t>
  </si>
  <si>
    <t>FORM 1</t>
  </si>
  <si>
    <t>INSERT YOUR FASCIA NAME HERE</t>
  </si>
  <si>
    <t>ITEM CODE</t>
  </si>
  <si>
    <t>PRODUCT DESCRIPTION</t>
  </si>
  <si>
    <t>ARTWORK SIZE</t>
  </si>
  <si>
    <t>QTY</t>
  </si>
  <si>
    <t>UNIT COST</t>
  </si>
  <si>
    <t>SUB-TOTAL</t>
  </si>
  <si>
    <t>BND-FASC-020</t>
  </si>
  <si>
    <t>2m Fascia Board: Full Colour digital Print</t>
  </si>
  <si>
    <r>
      <t xml:space="preserve">313mm H x </t>
    </r>
    <r>
      <rPr>
        <b/>
        <sz val="10"/>
        <color theme="1"/>
        <rFont val="Calibri"/>
        <family val="2"/>
        <scheme val="minor"/>
      </rPr>
      <t>1953mm</t>
    </r>
    <r>
      <rPr>
        <sz val="10"/>
        <color theme="1"/>
        <rFont val="Calibri"/>
        <family val="2"/>
        <scheme val="minor"/>
      </rPr>
      <t xml:space="preserve"> W</t>
    </r>
  </si>
  <si>
    <t>BND-FASC-030</t>
  </si>
  <si>
    <t>3m Fascia Board: Full Colour digital Print</t>
  </si>
  <si>
    <r>
      <t xml:space="preserve">313mm H x </t>
    </r>
    <r>
      <rPr>
        <b/>
        <sz val="10"/>
        <color theme="1"/>
        <rFont val="Calibri"/>
        <family val="2"/>
        <scheme val="minor"/>
      </rPr>
      <t>2943mm</t>
    </r>
    <r>
      <rPr>
        <sz val="10"/>
        <color theme="1"/>
        <rFont val="Calibri"/>
        <family val="2"/>
        <scheme val="minor"/>
      </rPr>
      <t xml:space="preserve"> W</t>
    </r>
  </si>
  <si>
    <t>BND-FASC-040</t>
  </si>
  <si>
    <t>4m Fascia Board: Full Colour digital Print</t>
  </si>
  <si>
    <r>
      <t xml:space="preserve">313mm H x </t>
    </r>
    <r>
      <rPr>
        <b/>
        <sz val="10"/>
        <color theme="1"/>
        <rFont val="Calibri"/>
        <family val="2"/>
        <scheme val="minor"/>
      </rPr>
      <t>3933mm</t>
    </r>
    <r>
      <rPr>
        <sz val="10"/>
        <color theme="1"/>
        <rFont val="Calibri"/>
        <family val="2"/>
        <scheme val="minor"/>
      </rPr>
      <t xml:space="preserve"> W</t>
    </r>
  </si>
  <si>
    <t>BND-FASC-050</t>
  </si>
  <si>
    <t>5m Fascia Board: Full Colour digital Print</t>
  </si>
  <si>
    <r>
      <t xml:space="preserve">313mm H x </t>
    </r>
    <r>
      <rPr>
        <b/>
        <sz val="10"/>
        <color theme="1"/>
        <rFont val="Calibri"/>
        <family val="2"/>
        <scheme val="minor"/>
      </rPr>
      <t>4923mm</t>
    </r>
    <r>
      <rPr>
        <sz val="10"/>
        <color theme="1"/>
        <rFont val="Calibri"/>
        <family val="2"/>
        <scheme val="minor"/>
      </rPr>
      <t xml:space="preserve"> W</t>
    </r>
  </si>
  <si>
    <t>Order Total</t>
  </si>
  <si>
    <t>Total</t>
  </si>
  <si>
    <t>CARPET COLOUR CHOICE</t>
  </si>
  <si>
    <t>COLOUR</t>
  </si>
  <si>
    <t xml:space="preserve">CHARCOAL </t>
  </si>
  <si>
    <t>GREY</t>
  </si>
  <si>
    <t>BLUE</t>
  </si>
  <si>
    <t>RAFFIA</t>
  </si>
  <si>
    <t>GREEN</t>
  </si>
  <si>
    <t>NO CARPETS REQUIRED</t>
  </si>
  <si>
    <t>FORM 2</t>
  </si>
  <si>
    <t>EXHIBITOR RESTRICTIONS</t>
  </si>
  <si>
    <t>ELEC-DB-032S</t>
  </si>
  <si>
    <t>ELEC-DB-032T</t>
  </si>
  <si>
    <t>ELEC-DB-063T</t>
  </si>
  <si>
    <t>ELEC-DB-125T</t>
  </si>
  <si>
    <t>ELEC-PP15</t>
  </si>
  <si>
    <t xml:space="preserve">15A Plug Point </t>
  </si>
  <si>
    <t>Shell Scheme Exhibitors Only</t>
  </si>
  <si>
    <t>ELEC-SL150-BK</t>
  </si>
  <si>
    <t xml:space="preserve">150W Black Spotlight </t>
  </si>
  <si>
    <t>ELEC-LASL</t>
  </si>
  <si>
    <t xml:space="preserve">LED Long Arm Spotlight </t>
  </si>
  <si>
    <t>ELEC-TLF-1200</t>
  </si>
  <si>
    <t>1,2m LED Fluorescent</t>
  </si>
  <si>
    <t>ELEC-FL010</t>
  </si>
  <si>
    <t xml:space="preserve">10W LED Floodlight </t>
  </si>
  <si>
    <t>ELEC-FL020</t>
  </si>
  <si>
    <t xml:space="preserve">20W LED Floodlight </t>
  </si>
  <si>
    <t>ELEC-FL030</t>
  </si>
  <si>
    <t xml:space="preserve">30W LED Floodlight </t>
  </si>
  <si>
    <t>ELEC-CON-032T</t>
  </si>
  <si>
    <t>32A Three Phase Supply Only</t>
  </si>
  <si>
    <t>ELEC-CON-063T</t>
  </si>
  <si>
    <t>63A Three Phase Supply Only</t>
  </si>
  <si>
    <t xml:space="preserve">ELEC-CON-125T	</t>
  </si>
  <si>
    <t>125A  Three Phase Supply Only</t>
  </si>
  <si>
    <t>ELEC-COC-STD</t>
  </si>
  <si>
    <t xml:space="preserve">Electrical Certificate of Compliance (COC): Stand </t>
  </si>
  <si>
    <t>ELEC-MP</t>
  </si>
  <si>
    <t>Multiplug</t>
  </si>
  <si>
    <t>ELEC-API</t>
  </si>
  <si>
    <t xml:space="preserve">International Travel Adaptor </t>
  </si>
  <si>
    <t>Important Notes:</t>
  </si>
  <si>
    <r>
      <t xml:space="preserve">1.   Please </t>
    </r>
    <r>
      <rPr>
        <b/>
        <sz val="11"/>
        <color theme="1"/>
        <rFont val="Calibri"/>
        <family val="2"/>
        <scheme val="minor"/>
      </rPr>
      <t>provide an electrical fitting plan</t>
    </r>
    <r>
      <rPr>
        <sz val="11"/>
        <color theme="1"/>
        <rFont val="Calibri"/>
        <family val="2"/>
        <scheme val="minor"/>
      </rPr>
      <t xml:space="preserve">, showing the position of the electrical items ordered above. </t>
    </r>
  </si>
  <si>
    <r>
      <t xml:space="preserve">3.   All items listed above are on </t>
    </r>
    <r>
      <rPr>
        <b/>
        <sz val="11"/>
        <color theme="1"/>
        <rFont val="Calibri"/>
        <family val="2"/>
        <scheme val="minor"/>
      </rPr>
      <t>hire only</t>
    </r>
    <r>
      <rPr>
        <sz val="11"/>
        <color theme="1"/>
        <rFont val="Calibri"/>
        <family val="2"/>
        <scheme val="minor"/>
      </rPr>
      <t>.</t>
    </r>
  </si>
  <si>
    <t xml:space="preserve">*** PLEASE NOTE *** </t>
  </si>
  <si>
    <t>FORM 3</t>
  </si>
  <si>
    <t>DIMENSIONS / ARTWORK SPECS</t>
  </si>
  <si>
    <t>COUNTERS / CUPBOARDS</t>
  </si>
  <si>
    <t>STD-CNTC-NL</t>
  </si>
  <si>
    <t>980 (h) x 1400 (w)</t>
  </si>
  <si>
    <t>STD-CNTC-EXT</t>
  </si>
  <si>
    <t>Counter - Curved + 1m Lockable Cupboard Extension (Octanorm)</t>
  </si>
  <si>
    <t>STD-CNTS-NL</t>
  </si>
  <si>
    <t>980 (h) x 1030 (w) x 535 (d)</t>
  </si>
  <si>
    <t>STD-CNTSD-NF</t>
  </si>
  <si>
    <t>Counter - Step-Down, no fascia board (Octanorm)</t>
  </si>
  <si>
    <t>1200 (h) x 1030 (w) x 825 (d)</t>
  </si>
  <si>
    <t>STD-CUPC-LK</t>
  </si>
  <si>
    <r>
      <t xml:space="preserve">Cupboard - Curved, </t>
    </r>
    <r>
      <rPr>
        <i/>
        <sz val="10"/>
        <color theme="1"/>
        <rFont val="Calibri"/>
        <family val="2"/>
        <scheme val="minor"/>
      </rPr>
      <t>lockable</t>
    </r>
    <r>
      <rPr>
        <sz val="10"/>
        <color theme="1"/>
        <rFont val="Calibri"/>
        <family val="2"/>
        <scheme val="minor"/>
      </rPr>
      <t xml:space="preserve"> (Octanorm)</t>
    </r>
  </si>
  <si>
    <t>STD-CUPS-LK</t>
  </si>
  <si>
    <r>
      <t xml:space="preserve">Cupboard - Straight, </t>
    </r>
    <r>
      <rPr>
        <i/>
        <sz val="10"/>
        <color theme="1"/>
        <rFont val="Calibri"/>
        <family val="2"/>
        <scheme val="minor"/>
      </rPr>
      <t>lockable</t>
    </r>
    <r>
      <rPr>
        <sz val="10"/>
        <color theme="1"/>
        <rFont val="Calibri"/>
        <family val="2"/>
        <scheme val="minor"/>
      </rPr>
      <t xml:space="preserve"> (Octanorm)</t>
    </r>
  </si>
  <si>
    <t>WALLING / PANELS / PEGBOARDS</t>
  </si>
  <si>
    <t>STD-WALL-OCT</t>
  </si>
  <si>
    <r>
      <t>Walling, per r.m: Octanorm -</t>
    </r>
    <r>
      <rPr>
        <i/>
        <sz val="10"/>
        <color theme="1"/>
        <rFont val="Calibri"/>
        <family val="2"/>
        <scheme val="minor"/>
      </rPr>
      <t xml:space="preserve"> Standard White Panel</t>
    </r>
  </si>
  <si>
    <t>STD-WALL-MEL</t>
  </si>
  <si>
    <t>STD-DRS-LK</t>
  </si>
  <si>
    <t>Door - Single, lockable (Octanorm)</t>
  </si>
  <si>
    <t>2480 (h) x 950 (w)</t>
  </si>
  <si>
    <t>STD-PEG-FULL-WT</t>
  </si>
  <si>
    <r>
      <t xml:space="preserve">Pegboard (full panel) - 3mm (incl. 10 x pegs) - </t>
    </r>
    <r>
      <rPr>
        <i/>
        <sz val="10"/>
        <color theme="1"/>
        <rFont val="Calibri"/>
        <family val="2"/>
        <scheme val="minor"/>
      </rPr>
      <t>White</t>
    </r>
  </si>
  <si>
    <t>STD-PEG-ADD</t>
  </si>
  <si>
    <t>Pegs - Additional</t>
  </si>
  <si>
    <t>Each</t>
  </si>
  <si>
    <t>SHELVES</t>
  </si>
  <si>
    <t>STD-SHLF-FLAT</t>
  </si>
  <si>
    <t>Shelf - Flat</t>
  </si>
  <si>
    <t>990 (w) x 300 (d)</t>
  </si>
  <si>
    <t>STD-SHLF-STAN-SHT</t>
  </si>
  <si>
    <r>
      <t xml:space="preserve">Shelves - Standing, Short (Octanorm) </t>
    </r>
    <r>
      <rPr>
        <sz val="9"/>
        <color theme="1"/>
        <rFont val="Calibri"/>
        <family val="2"/>
        <scheme val="minor"/>
      </rPr>
      <t>(3 Tier - 415mm shelf gap)</t>
    </r>
  </si>
  <si>
    <t>STD-SHLF-STAN-TLL</t>
  </si>
  <si>
    <r>
      <t xml:space="preserve">Shelves - Standing, Tall (Octanorm) </t>
    </r>
    <r>
      <rPr>
        <sz val="9"/>
        <color theme="1"/>
        <rFont val="Calibri"/>
        <family val="2"/>
        <scheme val="minor"/>
      </rPr>
      <t>(4 Tier - 593mm shelf gap)</t>
    </r>
  </si>
  <si>
    <t>SHOWCASES</t>
  </si>
  <si>
    <t>STD-SCC-GTD</t>
  </si>
  <si>
    <r>
      <t xml:space="preserve">Glass-top Display Counter (Newline) - </t>
    </r>
    <r>
      <rPr>
        <i/>
        <sz val="10"/>
        <color theme="1"/>
        <rFont val="Calibri"/>
        <family val="2"/>
        <scheme val="minor"/>
      </rPr>
      <t xml:space="preserve"> White </t>
    </r>
  </si>
  <si>
    <t>STD-SCD-TLL-NEW</t>
  </si>
  <si>
    <t>Tall Display Showcase, with lighting (Octanorm)</t>
  </si>
  <si>
    <t>FORM 4</t>
  </si>
  <si>
    <t>IMPORTANT NOTES:</t>
  </si>
  <si>
    <t>2. Vinyl prints can be ordered for shell scheme fascia boards, wall panels, counters and cupboards.</t>
  </si>
  <si>
    <t>3. Only the panels are branded, not the frame. The aluminium frame into which the branded panels fit will be visible.</t>
  </si>
  <si>
    <t>BND-PAN-FULL</t>
  </si>
  <si>
    <t>2393mm H x 963mm W</t>
  </si>
  <si>
    <t>BND-PAN-CCNT</t>
  </si>
  <si>
    <t xml:space="preserve">893mm H x 1530mm W  </t>
  </si>
  <si>
    <t>BND-PAN-CCC</t>
  </si>
  <si>
    <t xml:space="preserve">893mm H x 963mm W      </t>
  </si>
  <si>
    <t>BND-PAN-SCC</t>
  </si>
  <si>
    <t xml:space="preserve">573mm H x 963mm W </t>
  </si>
  <si>
    <t>BND-PAN-CCUP</t>
  </si>
  <si>
    <t xml:space="preserve">893mm H x 1074mm W  </t>
  </si>
  <si>
    <t>BND-PAN-SIDE</t>
  </si>
  <si>
    <t>893mm H x 468mm W</t>
  </si>
  <si>
    <t>2. The fabric banner/s cover all octanorm upright poles, panels and beams leaving a seamless look.</t>
  </si>
  <si>
    <t>4. Clients are permitted to keep the fabric banners and are required to remove such at the end of each show.</t>
  </si>
  <si>
    <t>6. We do not offer storage facilities for banners and will discard all banners if left behind by exhibitors at breakdown.</t>
  </si>
  <si>
    <t>BANNER SIZE</t>
  </si>
  <si>
    <t>BND-FAB-010</t>
  </si>
  <si>
    <t>1m Fabric Banner</t>
  </si>
  <si>
    <t xml:space="preserve">2465mm H x 940mm W </t>
  </si>
  <si>
    <t>BND-FAB-020</t>
  </si>
  <si>
    <t>2m Fabric Banner</t>
  </si>
  <si>
    <t xml:space="preserve">2465mm H x 1930mm W </t>
  </si>
  <si>
    <t>BND-FAB-030</t>
  </si>
  <si>
    <t>3m Fabric Banner</t>
  </si>
  <si>
    <t xml:space="preserve">2465mm H x 2920mm W </t>
  </si>
  <si>
    <t>BND-FAB-040</t>
  </si>
  <si>
    <t>4m Fabric Banner</t>
  </si>
  <si>
    <t xml:space="preserve">2465mm H x 3910mm W </t>
  </si>
  <si>
    <t>BND-FAB-050</t>
  </si>
  <si>
    <t>5m Fabric Banner</t>
  </si>
  <si>
    <t xml:space="preserve">2465mm H x 4900mm W </t>
  </si>
  <si>
    <t>BND-FAB-060</t>
  </si>
  <si>
    <t>6m Fabric Banner</t>
  </si>
  <si>
    <t xml:space="preserve">2465mm H x 5890mm W </t>
  </si>
  <si>
    <t>BND-FAB-INSTALL</t>
  </si>
  <si>
    <t>FORM 5</t>
  </si>
  <si>
    <t>PACKAGE 1</t>
  </si>
  <si>
    <t>← Select your stand orientation</t>
  </si>
  <si>
    <t>Full fabric banners on all walls</t>
  </si>
  <si>
    <t xml:space="preserve">STAND SIZE </t>
  </si>
  <si>
    <t xml:space="preserve">Printed fascia/s </t>
  </si>
  <si>
    <t xml:space="preserve">1x Lockable cupboard with graphic </t>
  </si>
  <si>
    <t>Please select ( x ) your package style:</t>
  </si>
  <si>
    <t xml:space="preserve">Cocktail Style Furniture (High) </t>
  </si>
  <si>
    <t xml:space="preserve">Café Style Furniture (Low) </t>
  </si>
  <si>
    <t>PACKAGE 2</t>
  </si>
  <si>
    <t>15% VAT</t>
  </si>
  <si>
    <t>FORM 6</t>
  </si>
  <si>
    <t>FURNITURE</t>
  </si>
  <si>
    <t>BAR STOOLS</t>
  </si>
  <si>
    <t>COCKTAIL TABLES</t>
  </si>
  <si>
    <t>White</t>
  </si>
  <si>
    <t>CAFÉ CHAIRS</t>
  </si>
  <si>
    <t>Tub Chair</t>
  </si>
  <si>
    <t>COFFEE TABLES</t>
  </si>
  <si>
    <t>SIDE TABLES</t>
  </si>
  <si>
    <t>FORM 7</t>
  </si>
  <si>
    <r>
      <t xml:space="preserve">AV &amp; IT  </t>
    </r>
    <r>
      <rPr>
        <b/>
        <sz val="11"/>
        <color theme="0"/>
        <rFont val="Calibri (Body)"/>
      </rPr>
      <t xml:space="preserve">* Please complete </t>
    </r>
    <r>
      <rPr>
        <b/>
        <sz val="11"/>
        <color rgb="FFFFFF00"/>
        <rFont val="Calibri (Body)"/>
      </rPr>
      <t xml:space="preserve">Section A &amp; B &amp; C </t>
    </r>
    <r>
      <rPr>
        <b/>
        <sz val="11"/>
        <color theme="0"/>
        <rFont val="Calibri (Body)"/>
      </rPr>
      <t>to ensure your screen is installed correctly *</t>
    </r>
  </si>
  <si>
    <t>SECTION A: PRODUCT SELECTION</t>
  </si>
  <si>
    <t>DAYS</t>
  </si>
  <si>
    <t>RATE/DAY</t>
  </si>
  <si>
    <t>AVI-SCR-043</t>
  </si>
  <si>
    <t xml:space="preserve">43" LCD Full HD Screen </t>
  </si>
  <si>
    <t>AVI-SCR-055</t>
  </si>
  <si>
    <t>55" LCD Full HD Screen</t>
  </si>
  <si>
    <t>AVI-SCR-065</t>
  </si>
  <si>
    <t>65" LCD Full HD Screen</t>
  </si>
  <si>
    <t>AVI-SCR-075</t>
  </si>
  <si>
    <t>75" LCD Full HD Screen</t>
  </si>
  <si>
    <t>AVI-SCR-040T</t>
  </si>
  <si>
    <t>40" LCD Touch Screen</t>
  </si>
  <si>
    <t>BUN-AVI-40TSL</t>
  </si>
  <si>
    <t>40" LCD Touch Screen with Laptop Bundle</t>
  </si>
  <si>
    <r>
      <t>15Amp Plug Point (</t>
    </r>
    <r>
      <rPr>
        <b/>
        <sz val="10"/>
        <color rgb="FFFF0000"/>
        <rFont val="Calibri"/>
        <family val="2"/>
        <scheme val="minor"/>
      </rPr>
      <t>Order 1x15A plug PER screen ordered</t>
    </r>
    <r>
      <rPr>
        <sz val="10"/>
        <rFont val="Calibri"/>
        <family val="2"/>
        <scheme val="minor"/>
      </rPr>
      <t>)</t>
    </r>
  </si>
  <si>
    <r>
      <t>Walling, per r.m: Melamine 16mm white (</t>
    </r>
    <r>
      <rPr>
        <b/>
        <sz val="10"/>
        <color rgb="FFFF0000"/>
        <rFont val="Calibri"/>
        <family val="2"/>
        <scheme val="minor"/>
      </rPr>
      <t>Additional for Wall-Mount</t>
    </r>
    <r>
      <rPr>
        <sz val="10"/>
        <color theme="1"/>
        <rFont val="Calibri"/>
        <family val="2"/>
        <scheme val="minor"/>
      </rPr>
      <t>)</t>
    </r>
  </si>
  <si>
    <t>AVI-LAP</t>
  </si>
  <si>
    <t>Laptop</t>
  </si>
  <si>
    <t>AVI-PAS-SPK02</t>
  </si>
  <si>
    <t>2 Speaker PA System with Mic &amp; Mixer (50 pax)</t>
  </si>
  <si>
    <t>AVI-PAS-SPK04</t>
  </si>
  <si>
    <t>4 Speaker PA System with Mic &amp; Mixer (200 pax)</t>
  </si>
  <si>
    <t>AVI-PAS-SP06</t>
  </si>
  <si>
    <t>AVI-SERV-USB</t>
  </si>
  <si>
    <t>Onsite assistance - transferring/converting files to USB (per video)</t>
  </si>
  <si>
    <t>AVAILABLE SOURCES</t>
  </si>
  <si>
    <t>X</t>
  </si>
  <si>
    <t>SECTION C: INSTALLATION</t>
  </si>
  <si>
    <t>UPRIGHT STAND</t>
  </si>
  <si>
    <t>Delivery &amp; Collection</t>
  </si>
  <si>
    <r>
      <t xml:space="preserve">PLEASE NOTE: ALL SCREENS come with the above options. 
</t>
    </r>
    <r>
      <rPr>
        <b/>
        <sz val="10"/>
        <color rgb="FFFF0000"/>
        <rFont val="Calibri"/>
        <family val="2"/>
        <scheme val="minor"/>
      </rPr>
      <t>If more than ONE TYPE of connection is chosen, there will be an ADDITIONAL charge of R 300.00 PER CONNECTION added to your invoice.</t>
    </r>
  </si>
  <si>
    <r>
      <t xml:space="preserve">Where would you like your screen positioned? </t>
    </r>
    <r>
      <rPr>
        <i/>
        <sz val="11"/>
        <color theme="1"/>
        <rFont val="Calibri (Body)"/>
      </rPr>
      <t xml:space="preserve">Example: </t>
    </r>
    <r>
      <rPr>
        <b/>
        <i/>
        <u/>
        <sz val="11"/>
        <color rgb="FF0070C0"/>
        <rFont val="Calibri (Body)"/>
      </rPr>
      <t>Centre of back wall</t>
    </r>
  </si>
  <si>
    <r>
      <t xml:space="preserve">Full Graphic Vinyl Panel (for octanorm walling) - graphic only - </t>
    </r>
    <r>
      <rPr>
        <b/>
        <sz val="10"/>
        <color rgb="FF0070C0"/>
        <rFont val="Calibri"/>
        <family val="2"/>
        <scheme val="minor"/>
      </rPr>
      <t>PER PANEL</t>
    </r>
  </si>
  <si>
    <r>
      <t xml:space="preserve">Graphic Vinyl Panel (for straight counters) - </t>
    </r>
    <r>
      <rPr>
        <b/>
        <sz val="10"/>
        <color rgb="FF0070C0"/>
        <rFont val="Calibri"/>
        <family val="2"/>
        <scheme val="minor"/>
      </rPr>
      <t>front panel</t>
    </r>
    <r>
      <rPr>
        <sz val="10"/>
        <color theme="1"/>
        <rFont val="Calibri"/>
        <family val="2"/>
        <scheme val="minor"/>
      </rPr>
      <t xml:space="preserve"> graphic only </t>
    </r>
  </si>
  <si>
    <r>
      <t xml:space="preserve">Graphic Vinyl Panel (for </t>
    </r>
    <r>
      <rPr>
        <b/>
        <sz val="10"/>
        <color rgb="FF0070C0"/>
        <rFont val="Calibri"/>
        <family val="2"/>
        <scheme val="minor"/>
      </rPr>
      <t>side panels</t>
    </r>
    <r>
      <rPr>
        <sz val="10"/>
        <color theme="1"/>
        <rFont val="Calibri"/>
        <family val="2"/>
        <scheme val="minor"/>
      </rPr>
      <t xml:space="preserve">) - priced </t>
    </r>
    <r>
      <rPr>
        <b/>
        <sz val="10"/>
        <color rgb="FF0070C0"/>
        <rFont val="Calibri"/>
        <family val="2"/>
        <scheme val="minor"/>
      </rPr>
      <t>PER SIDE</t>
    </r>
  </si>
  <si>
    <r>
      <t xml:space="preserve">Graphic Vinyl Panel (for curved counters) - </t>
    </r>
    <r>
      <rPr>
        <b/>
        <sz val="10"/>
        <color rgb="FF0070C0"/>
        <rFont val="Calibri"/>
        <family val="2"/>
        <scheme val="minor"/>
      </rPr>
      <t>front panel</t>
    </r>
    <r>
      <rPr>
        <sz val="10"/>
        <color theme="1"/>
        <rFont val="Calibri"/>
        <family val="2"/>
        <scheme val="minor"/>
      </rPr>
      <t xml:space="preserve"> graphic only </t>
    </r>
  </si>
  <si>
    <r>
      <t xml:space="preserve">Graphic Vinyl Panel (Glass-top display counters) - </t>
    </r>
    <r>
      <rPr>
        <b/>
        <sz val="10"/>
        <color rgb="FF0070C0"/>
        <rFont val="Calibri"/>
        <family val="2"/>
        <scheme val="minor"/>
      </rPr>
      <t xml:space="preserve">front panel </t>
    </r>
    <r>
      <rPr>
        <sz val="10"/>
        <color theme="1"/>
        <rFont val="Calibri"/>
        <family val="2"/>
        <scheme val="minor"/>
      </rPr>
      <t>graphic only</t>
    </r>
  </si>
  <si>
    <r>
      <t xml:space="preserve">Graphic Vinyl Panel (for </t>
    </r>
    <r>
      <rPr>
        <b/>
        <i/>
        <sz val="10"/>
        <color theme="1"/>
        <rFont val="Calibri"/>
        <family val="2"/>
        <scheme val="minor"/>
      </rPr>
      <t xml:space="preserve">lockable </t>
    </r>
    <r>
      <rPr>
        <sz val="10"/>
        <color theme="1"/>
        <rFont val="Calibri"/>
        <family val="2"/>
        <scheme val="minor"/>
      </rPr>
      <t xml:space="preserve">curved counters) - </t>
    </r>
    <r>
      <rPr>
        <b/>
        <sz val="10"/>
        <color rgb="FF0070C0"/>
        <rFont val="Calibri"/>
        <family val="2"/>
        <scheme val="minor"/>
      </rPr>
      <t xml:space="preserve">front panel </t>
    </r>
    <r>
      <rPr>
        <sz val="10"/>
        <color theme="1"/>
        <rFont val="Calibri"/>
        <family val="2"/>
        <scheme val="minor"/>
      </rPr>
      <t xml:space="preserve">graphic only </t>
    </r>
  </si>
  <si>
    <r>
      <t xml:space="preserve">Installation - Existing Fabric Banners </t>
    </r>
    <r>
      <rPr>
        <b/>
        <i/>
        <sz val="8"/>
        <color rgb="FF0070C0"/>
        <rFont val="Calibri"/>
        <family val="2"/>
        <scheme val="minor"/>
      </rPr>
      <t>(ONLY banners printed &amp; supplied by Expo Solutions)</t>
    </r>
  </si>
  <si>
    <r>
      <t>per m</t>
    </r>
    <r>
      <rPr>
        <vertAlign val="superscript"/>
        <sz val="10"/>
        <color theme="1"/>
        <rFont val="Calibri"/>
        <family val="2"/>
        <scheme val="minor"/>
      </rPr>
      <t>2</t>
    </r>
    <r>
      <rPr>
        <sz val="10"/>
        <color theme="1"/>
        <rFont val="Calibri"/>
        <family val="2"/>
        <scheme val="minor"/>
      </rPr>
      <t xml:space="preserve"> </t>
    </r>
    <r>
      <rPr>
        <i/>
        <sz val="8"/>
        <color rgb="FF0070C0"/>
        <rFont val="Calibri"/>
        <family val="2"/>
        <scheme val="minor"/>
      </rPr>
      <t>(banner frame/extrusions &amp; labour)</t>
    </r>
  </si>
  <si>
    <t>Black</t>
  </si>
  <si>
    <t>Green</t>
  </si>
  <si>
    <t xml:space="preserve">SUBMIT COMPLETED ORDER FORMS TO: nicole@exposolutions.co.za </t>
  </si>
  <si>
    <t>DIMENSIONS</t>
  </si>
  <si>
    <r>
      <t xml:space="preserve">Counter - Curved, </t>
    </r>
    <r>
      <rPr>
        <i/>
        <sz val="10"/>
        <color rgb="FFFF0000"/>
        <rFont val="Calibri"/>
        <family val="2"/>
        <scheme val="minor"/>
      </rPr>
      <t>not lockable</t>
    </r>
    <r>
      <rPr>
        <sz val="10"/>
        <color theme="1"/>
        <rFont val="Calibri"/>
        <family val="2"/>
        <scheme val="minor"/>
      </rPr>
      <t xml:space="preserve"> (Octanorm)</t>
    </r>
  </si>
  <si>
    <t>980 (h) x 1400 (w) + 990 Ext</t>
  </si>
  <si>
    <r>
      <t>Counter - Straight -</t>
    </r>
    <r>
      <rPr>
        <i/>
        <sz val="10"/>
        <color theme="1"/>
        <rFont val="Calibri"/>
        <family val="2"/>
        <scheme val="minor"/>
      </rPr>
      <t xml:space="preserve"> </t>
    </r>
    <r>
      <rPr>
        <i/>
        <sz val="10"/>
        <color rgb="FFFF0000"/>
        <rFont val="Calibri"/>
        <family val="2"/>
        <scheme val="minor"/>
      </rPr>
      <t>not lockable</t>
    </r>
    <r>
      <rPr>
        <sz val="10"/>
        <color rgb="FFFF0000"/>
        <rFont val="Calibri"/>
        <family val="2"/>
        <scheme val="minor"/>
      </rPr>
      <t xml:space="preserve"> </t>
    </r>
    <r>
      <rPr>
        <sz val="10"/>
        <color theme="1"/>
        <rFont val="Calibri"/>
        <family val="2"/>
        <scheme val="minor"/>
      </rPr>
      <t xml:space="preserve">(Octanorm) </t>
    </r>
  </si>
  <si>
    <t>2480 (h) x 1030 (w)</t>
  </si>
  <si>
    <r>
      <t xml:space="preserve">Walling, per r.m: Melamine - 16mm white </t>
    </r>
    <r>
      <rPr>
        <sz val="8"/>
        <color theme="1"/>
        <rFont val="Calibri"/>
        <family val="2"/>
        <scheme val="minor"/>
      </rPr>
      <t>(for wall mounted screen)</t>
    </r>
  </si>
  <si>
    <t>2480 (h) x 1030 (w) x 3mm</t>
  </si>
  <si>
    <t>1980 (h) x 1030 (w) x 535 (d)</t>
  </si>
  <si>
    <t>2000 (h) x 1030 (w) x 535 (d)</t>
  </si>
  <si>
    <t>Grey</t>
  </si>
  <si>
    <t>Bar Fridge</t>
  </si>
  <si>
    <r>
      <t xml:space="preserve">1 x Table 
</t>
    </r>
    <r>
      <rPr>
        <i/>
        <sz val="8"/>
        <color rgb="FF0070C0"/>
        <rFont val="Calibri"/>
        <family val="2"/>
        <scheme val="minor"/>
      </rPr>
      <t xml:space="preserve">Cocktail - Round Cocktail Table (white)
Café - Square Café Table (white)
</t>
    </r>
  </si>
  <si>
    <r>
      <t xml:space="preserve">1 x Brochure stand 
</t>
    </r>
    <r>
      <rPr>
        <i/>
        <sz val="8"/>
        <color rgb="FF0070C0"/>
        <rFont val="Calibri"/>
        <family val="2"/>
        <scheme val="minor"/>
      </rPr>
      <t>Wooden Brochure Stand (black)</t>
    </r>
    <r>
      <rPr>
        <sz val="10"/>
        <color rgb="FF000000"/>
        <rFont val="Calibri"/>
        <family val="2"/>
        <scheme val="minor"/>
      </rPr>
      <t xml:space="preserve">
</t>
    </r>
  </si>
  <si>
    <r>
      <t xml:space="preserve">1 x Waste bin 
</t>
    </r>
    <r>
      <rPr>
        <i/>
        <sz val="8"/>
        <color rgb="FF0070C0"/>
        <rFont val="Calibri"/>
        <family val="2"/>
        <scheme val="minor"/>
      </rPr>
      <t>Square plastic</t>
    </r>
    <r>
      <rPr>
        <sz val="10"/>
        <color rgb="FF000000"/>
        <rFont val="Calibri"/>
        <family val="2"/>
        <scheme val="minor"/>
      </rPr>
      <t xml:space="preserve">
</t>
    </r>
  </si>
  <si>
    <r>
      <t xml:space="preserve">Compulsory </t>
    </r>
    <r>
      <rPr>
        <i/>
        <sz val="11"/>
        <color theme="1"/>
        <rFont val="Calibri"/>
        <family val="2"/>
        <scheme val="minor"/>
      </rPr>
      <t xml:space="preserve">for </t>
    </r>
    <r>
      <rPr>
        <b/>
        <i/>
        <sz val="11"/>
        <color theme="1"/>
        <rFont val="Calibri"/>
        <family val="2"/>
        <scheme val="minor"/>
      </rPr>
      <t>ALL</t>
    </r>
    <r>
      <rPr>
        <i/>
        <sz val="11"/>
        <color theme="1"/>
        <rFont val="Calibri"/>
        <family val="2"/>
        <scheme val="minor"/>
      </rPr>
      <t xml:space="preserve"> Exhibitors</t>
    </r>
  </si>
  <si>
    <r>
      <rPr>
        <b/>
        <i/>
        <sz val="11"/>
        <color rgb="FFFF0000"/>
        <rFont val="Calibri"/>
        <family val="2"/>
        <scheme val="minor"/>
      </rPr>
      <t>Compulsory</t>
    </r>
    <r>
      <rPr>
        <i/>
        <sz val="11"/>
        <color theme="1"/>
        <rFont val="Calibri"/>
        <family val="2"/>
        <scheme val="minor"/>
      </rPr>
      <t xml:space="preserve"> for </t>
    </r>
    <r>
      <rPr>
        <b/>
        <i/>
        <sz val="11"/>
        <color theme="1"/>
        <rFont val="Calibri"/>
        <family val="2"/>
        <scheme val="minor"/>
      </rPr>
      <t>SHELL SCHEME</t>
    </r>
    <r>
      <rPr>
        <i/>
        <sz val="11"/>
        <color theme="1"/>
        <rFont val="Calibri"/>
        <family val="2"/>
        <scheme val="minor"/>
      </rPr>
      <t xml:space="preserve"> exhibitors</t>
    </r>
  </si>
  <si>
    <r>
      <rPr>
        <b/>
        <i/>
        <sz val="11"/>
        <color rgb="FFFF0000"/>
        <rFont val="Calibri"/>
        <family val="2"/>
        <scheme val="minor"/>
      </rPr>
      <t>Compulsory</t>
    </r>
    <r>
      <rPr>
        <i/>
        <sz val="11"/>
        <color theme="1"/>
        <rFont val="Calibri"/>
        <family val="2"/>
        <scheme val="minor"/>
      </rPr>
      <t xml:space="preserve"> for </t>
    </r>
    <r>
      <rPr>
        <b/>
        <i/>
        <sz val="11"/>
        <color theme="1"/>
        <rFont val="Calibri"/>
        <family val="2"/>
        <scheme val="minor"/>
      </rPr>
      <t>SPACE-ONLY</t>
    </r>
    <r>
      <rPr>
        <i/>
        <sz val="11"/>
        <color theme="1"/>
        <rFont val="Calibri"/>
        <family val="2"/>
        <scheme val="minor"/>
      </rPr>
      <t xml:space="preserve"> exhibitors
Optional for </t>
    </r>
    <r>
      <rPr>
        <b/>
        <i/>
        <sz val="11"/>
        <color theme="1"/>
        <rFont val="Calibri"/>
        <family val="2"/>
        <scheme val="minor"/>
      </rPr>
      <t xml:space="preserve">ALL </t>
    </r>
    <r>
      <rPr>
        <i/>
        <sz val="11"/>
        <color theme="1"/>
        <rFont val="Calibri"/>
        <family val="2"/>
        <scheme val="minor"/>
      </rPr>
      <t>other exhibitors</t>
    </r>
  </si>
  <si>
    <r>
      <rPr>
        <sz val="10"/>
        <color theme="1"/>
        <rFont val="Calibri"/>
        <family val="2"/>
        <scheme val="minor"/>
      </rPr>
      <t xml:space="preserve">3. </t>
    </r>
    <r>
      <rPr>
        <sz val="10"/>
        <color rgb="FFFF0000"/>
        <rFont val="Calibri"/>
        <family val="2"/>
        <scheme val="minor"/>
      </rPr>
      <t xml:space="preserve"> </t>
    </r>
    <r>
      <rPr>
        <b/>
        <sz val="10"/>
        <color rgb="FFFF0000"/>
        <rFont val="Calibri"/>
        <family val="2"/>
        <scheme val="minor"/>
      </rPr>
      <t>Additional delivery and/or labour charges may be applied</t>
    </r>
    <r>
      <rPr>
        <sz val="10"/>
        <color rgb="FFFF0000"/>
        <rFont val="Calibri"/>
        <family val="2"/>
        <scheme val="minor"/>
      </rPr>
      <t>,</t>
    </r>
    <r>
      <rPr>
        <sz val="10"/>
        <color theme="1"/>
        <rFont val="Calibri"/>
        <family val="2"/>
        <scheme val="minor"/>
      </rPr>
      <t xml:space="preserve"> as deemed necessary by the 3rd party suppliers, for all orders already delivered onsite which require replacements or additions.</t>
    </r>
    <r>
      <rPr>
        <sz val="10"/>
        <color rgb="FFFF0000"/>
        <rFont val="Calibri"/>
        <family val="2"/>
        <scheme val="minor"/>
      </rPr>
      <t xml:space="preserve">
    </t>
    </r>
    <r>
      <rPr>
        <sz val="10"/>
        <color theme="1"/>
        <rFont val="Calibri"/>
        <family val="2"/>
        <scheme val="minor"/>
      </rPr>
      <t xml:space="preserve"> This will be </t>
    </r>
    <r>
      <rPr>
        <b/>
        <sz val="10"/>
        <color rgb="FFFF0000"/>
        <rFont val="Calibri"/>
        <family val="2"/>
        <scheme val="minor"/>
      </rPr>
      <t>added to your invoice in addition to the 20% late order surcharge</t>
    </r>
    <r>
      <rPr>
        <sz val="10"/>
        <color rgb="FFFF0000"/>
        <rFont val="Calibri"/>
        <family val="2"/>
        <scheme val="minor"/>
      </rPr>
      <t xml:space="preserve"> </t>
    </r>
    <r>
      <rPr>
        <sz val="10"/>
        <color theme="1"/>
        <rFont val="Calibri"/>
        <family val="2"/>
        <scheme val="minor"/>
      </rPr>
      <t>outlined in point 2 above.</t>
    </r>
  </si>
  <si>
    <r>
      <rPr>
        <sz val="10"/>
        <color theme="1"/>
        <rFont val="Calibri"/>
        <family val="2"/>
        <scheme val="minor"/>
      </rPr>
      <t xml:space="preserve">4.  </t>
    </r>
    <r>
      <rPr>
        <sz val="10"/>
        <color rgb="FFFF0000"/>
        <rFont val="Calibri"/>
        <family val="2"/>
        <scheme val="minor"/>
      </rPr>
      <t xml:space="preserve"> </t>
    </r>
    <r>
      <rPr>
        <b/>
        <sz val="10"/>
        <color rgb="FFFF0000"/>
        <rFont val="Calibri"/>
        <family val="2"/>
        <scheme val="minor"/>
      </rPr>
      <t>Payment is due on presentation of invoice</t>
    </r>
    <r>
      <rPr>
        <sz val="10"/>
        <color rgb="FFFF0000"/>
        <rFont val="Calibri"/>
        <family val="2"/>
        <scheme val="minor"/>
      </rPr>
      <t xml:space="preserve">, </t>
    </r>
    <r>
      <rPr>
        <sz val="10"/>
        <color theme="1"/>
        <rFont val="Calibri"/>
        <family val="2"/>
        <scheme val="minor"/>
      </rPr>
      <t>but no later than commencement of the exhibition build-up.</t>
    </r>
  </si>
  <si>
    <r>
      <rPr>
        <sz val="10"/>
        <color theme="1"/>
        <rFont val="Calibri"/>
        <family val="2"/>
        <scheme val="minor"/>
      </rPr>
      <t xml:space="preserve">5.  Ordered services will </t>
    </r>
    <r>
      <rPr>
        <b/>
        <sz val="10"/>
        <color rgb="FFFF0000"/>
        <rFont val="Calibri"/>
        <family val="2"/>
        <scheme val="minor"/>
      </rPr>
      <t>not be installed/delivered until full payment has been received</t>
    </r>
    <r>
      <rPr>
        <sz val="10"/>
        <color rgb="FFFF0000"/>
        <rFont val="Calibri"/>
        <family val="2"/>
        <scheme val="minor"/>
      </rPr>
      <t xml:space="preserve"> </t>
    </r>
    <r>
      <rPr>
        <sz val="10"/>
        <color theme="1"/>
        <rFont val="Calibri"/>
        <family val="2"/>
        <scheme val="minor"/>
      </rPr>
      <t>by Expo Solutions.</t>
    </r>
  </si>
  <si>
    <r>
      <t xml:space="preserve">1.  All order forms must reach Expo Solutions </t>
    </r>
    <r>
      <rPr>
        <b/>
        <sz val="10"/>
        <rFont val="Calibri"/>
        <family val="2"/>
        <scheme val="minor"/>
      </rPr>
      <t>on or before the deadline date</t>
    </r>
    <r>
      <rPr>
        <sz val="10"/>
        <rFont val="Calibri"/>
        <family val="2"/>
        <scheme val="minor"/>
      </rPr>
      <t xml:space="preserve"> stipulated in the order forms.</t>
    </r>
  </si>
  <si>
    <r>
      <rPr>
        <sz val="10"/>
        <color theme="1"/>
        <rFont val="Calibri"/>
        <family val="2"/>
        <scheme val="minor"/>
      </rPr>
      <t>2.  A</t>
    </r>
    <r>
      <rPr>
        <sz val="10"/>
        <color rgb="FFFF0000"/>
        <rFont val="Calibri"/>
        <family val="2"/>
        <scheme val="minor"/>
      </rPr>
      <t xml:space="preserve"> </t>
    </r>
    <r>
      <rPr>
        <b/>
        <sz val="10"/>
        <color rgb="FFFF0000"/>
        <rFont val="Calibri"/>
        <family val="2"/>
        <scheme val="minor"/>
      </rPr>
      <t xml:space="preserve">late-order surcharge of 20% </t>
    </r>
    <r>
      <rPr>
        <sz val="10"/>
        <color theme="1"/>
        <rFont val="Calibri"/>
        <family val="2"/>
        <scheme val="minor"/>
      </rPr>
      <t>will be levied on all order forms</t>
    </r>
    <r>
      <rPr>
        <sz val="10"/>
        <color rgb="FFFF0000"/>
        <rFont val="Calibri"/>
        <family val="2"/>
        <scheme val="minor"/>
      </rPr>
      <t xml:space="preserve"> </t>
    </r>
    <r>
      <rPr>
        <b/>
        <sz val="10"/>
        <color rgb="FFFF0000"/>
        <rFont val="Calibri"/>
        <family val="2"/>
        <scheme val="minor"/>
      </rPr>
      <t>submitted after the specified deadline date</t>
    </r>
    <r>
      <rPr>
        <sz val="10"/>
        <color rgb="FFFF0000"/>
        <rFont val="Calibri"/>
        <family val="2"/>
        <scheme val="minor"/>
      </rPr>
      <t xml:space="preserve">. </t>
    </r>
    <r>
      <rPr>
        <b/>
        <sz val="10"/>
        <color rgb="FFFF0000"/>
        <rFont val="Calibri"/>
        <family val="2"/>
        <scheme val="minor"/>
      </rPr>
      <t xml:space="preserve">Delivery cannot be guarateed </t>
    </r>
    <r>
      <rPr>
        <sz val="10"/>
        <color theme="1"/>
        <rFont val="Calibri"/>
        <family val="2"/>
        <scheme val="minor"/>
      </rPr>
      <t>on late orders which are</t>
    </r>
    <r>
      <rPr>
        <sz val="10"/>
        <color rgb="FFFF0000"/>
        <rFont val="Calibri"/>
        <family val="2"/>
        <scheme val="minor"/>
      </rPr>
      <t xml:space="preserve"> </t>
    </r>
    <r>
      <rPr>
        <b/>
        <sz val="10"/>
        <color rgb="FFFF0000"/>
        <rFont val="Calibri"/>
        <family val="2"/>
        <scheme val="minor"/>
      </rPr>
      <t>subject to availability</t>
    </r>
    <r>
      <rPr>
        <sz val="10"/>
        <rFont val="Calibri"/>
        <family val="2"/>
        <scheme val="minor"/>
      </rPr>
      <t>.</t>
    </r>
  </si>
  <si>
    <t>9.    Damaged items or shortages will be charged for at full replacement value.</t>
  </si>
  <si>
    <t>10.  All hired items are the responsibility of the exhibitor, until collected by the appointed contractor.</t>
  </si>
  <si>
    <t xml:space="preserve">11.  Branded panels remain the property of Expo Solutions and will be stripped after each event in order to return to our production line. </t>
  </si>
  <si>
    <t>12.  All fabric banners are to be removed by exhibitors at breakdown - we do not store / ship banners post event. All banners left behind at breakdown will be discarded onsite.</t>
  </si>
  <si>
    <t>13.  All international / foreign EFT payments will incur a fee of R450.00 for bank charges unless payment is made via credit card.</t>
  </si>
  <si>
    <t>14.  Completion of any of the Service Order Forms implies agreement to and understanding of the above Terms &amp; Conditions of Hire.</t>
  </si>
  <si>
    <t>All hired items must be treated with care, and payment is required prior to delivery. All items are subject to availability.
Damaged items will be charged for at replacement value.  All items hired are the responsibility of the exhibitor, until collected by the appointed contractor.</t>
  </si>
  <si>
    <r>
      <t xml:space="preserve">DESKMOUNT STAND 
</t>
    </r>
    <r>
      <rPr>
        <sz val="10"/>
        <color theme="1"/>
        <rFont val="Calibri"/>
        <family val="2"/>
        <scheme val="minor"/>
      </rPr>
      <t>Ensure you have a counter/Table ordered</t>
    </r>
  </si>
  <si>
    <t>INSERT YOUR PLACEMENT INSTRUCTIONS HERE</t>
  </si>
  <si>
    <r>
      <rPr>
        <b/>
        <sz val="10"/>
        <color theme="1"/>
        <rFont val="Calibri"/>
        <family val="2"/>
        <scheme val="minor"/>
      </rPr>
      <t xml:space="preserve">USB
</t>
    </r>
    <r>
      <rPr>
        <sz val="10"/>
        <color theme="1"/>
        <rFont val="Calibri"/>
        <family val="2"/>
        <scheme val="minor"/>
      </rPr>
      <t>You will be utilising the USB function on the hired screen. Ensure the USB is formatted to FAT32, which is particularly crucial if the video is created and saved on an Apple device. Save the video as an MP4 with a 16:9 aspect ratio and a resolution no higher than 1080 x 1920 HD. PowerPoint presentations can be saved as MP4 videos. Images must be saved in JPG format with a 16:9 aspect ratio. 
Please note that Microsoft-based programs, such as PowerPoint, are not supported.</t>
    </r>
  </si>
  <si>
    <r>
      <rPr>
        <b/>
        <sz val="10"/>
        <color theme="1"/>
        <rFont val="Calibri"/>
        <family val="2"/>
        <scheme val="minor"/>
      </rPr>
      <t xml:space="preserve">HDMI
</t>
    </r>
    <r>
      <rPr>
        <sz val="10"/>
        <color theme="1"/>
        <rFont val="Calibri"/>
        <family val="2"/>
        <scheme val="minor"/>
      </rPr>
      <t>You will be supplying your own laptop or have ordered a laptop above.  All formats are acceptable for both video and pictures.</t>
    </r>
  </si>
  <si>
    <r>
      <t xml:space="preserve">SECTION B: CONTENT DISPLAY </t>
    </r>
    <r>
      <rPr>
        <sz val="9"/>
        <color theme="0"/>
        <rFont val="Calibri"/>
        <family val="2"/>
        <scheme val="minor"/>
      </rPr>
      <t>(Please mark an "X" in the blue box to illustrate your requirement)</t>
    </r>
  </si>
  <si>
    <t xml:space="preserve">Fascia name - the name that appears above your stand. All names are printed in uppercase using a standard black font. </t>
  </si>
  <si>
    <r>
      <t xml:space="preserve">NOTE: Fascia names are limited to a maximum of </t>
    </r>
    <r>
      <rPr>
        <b/>
        <sz val="10"/>
        <color rgb="FFFF0000"/>
        <rFont val="Calibri"/>
        <family val="2"/>
        <scheme val="minor"/>
      </rPr>
      <t>28 characters</t>
    </r>
    <r>
      <rPr>
        <sz val="10"/>
        <color theme="1"/>
        <rFont val="Calibri"/>
        <family val="2"/>
        <scheme val="minor"/>
      </rPr>
      <t xml:space="preserve">. Omit (Pty) Ltd, CC &amp; logos.  </t>
    </r>
  </si>
  <si>
    <t>Kindly complete in blue block provided below:</t>
  </si>
  <si>
    <r>
      <t>PACKAGE FASCIAS</t>
    </r>
    <r>
      <rPr>
        <i/>
        <sz val="12"/>
        <color theme="0"/>
        <rFont val="Calibri"/>
        <family val="2"/>
        <scheme val="minor"/>
      </rPr>
      <t xml:space="preserve"> (Included with ALL shell scheme package stands. Corner stands receive two names.)</t>
    </r>
  </si>
  <si>
    <r>
      <t>PRINTED FASCIAS</t>
    </r>
    <r>
      <rPr>
        <i/>
        <sz val="12"/>
        <color theme="0"/>
        <rFont val="Calibri"/>
        <family val="2"/>
        <scheme val="minor"/>
      </rPr>
      <t xml:space="preserve"> (Available at an additional cost to shell scheme package stands to replace the text only fascias included in the cost of your package. Corner stands require </t>
    </r>
    <r>
      <rPr>
        <i/>
        <u/>
        <sz val="12"/>
        <color theme="0"/>
        <rFont val="Calibri"/>
        <family val="2"/>
        <scheme val="minor"/>
      </rPr>
      <t>two</t>
    </r>
    <r>
      <rPr>
        <i/>
        <sz val="12"/>
        <color theme="0"/>
        <rFont val="Calibri"/>
        <family val="2"/>
        <scheme val="minor"/>
      </rPr>
      <t xml:space="preserve"> prints.)</t>
    </r>
  </si>
  <si>
    <r>
      <rPr>
        <b/>
        <sz val="11"/>
        <color theme="1"/>
        <rFont val="Calibri"/>
        <family val="2"/>
        <scheme val="minor"/>
      </rPr>
      <t>SHELL SCHEME STANDS</t>
    </r>
    <r>
      <rPr>
        <sz val="11"/>
        <color theme="1"/>
        <rFont val="Calibri"/>
        <family val="2"/>
        <scheme val="minor"/>
      </rPr>
      <t xml:space="preserve"> are carpeted in the indicated colour of choice, </t>
    </r>
    <r>
      <rPr>
        <b/>
        <sz val="11"/>
        <color theme="1"/>
        <rFont val="Calibri"/>
        <family val="2"/>
        <scheme val="minor"/>
      </rPr>
      <t>at no additional charge</t>
    </r>
    <r>
      <rPr>
        <sz val="11"/>
        <color theme="1"/>
        <rFont val="Calibri"/>
        <family val="2"/>
        <scheme val="minor"/>
      </rPr>
      <t>. Kindly mark with "</t>
    </r>
    <r>
      <rPr>
        <b/>
        <sz val="11"/>
        <color rgb="FFFF0000"/>
        <rFont val="Calibri"/>
        <family val="2"/>
        <scheme val="minor"/>
      </rPr>
      <t>X'</t>
    </r>
    <r>
      <rPr>
        <sz val="11"/>
        <color theme="1"/>
        <rFont val="Calibri"/>
        <family val="2"/>
        <scheme val="minor"/>
      </rPr>
      <t xml:space="preserve">".  </t>
    </r>
    <r>
      <rPr>
        <sz val="10"/>
        <color theme="1"/>
        <rFont val="Calibri"/>
        <family val="2"/>
        <scheme val="minor"/>
      </rPr>
      <t xml:space="preserve">
</t>
    </r>
    <r>
      <rPr>
        <i/>
        <sz val="10"/>
        <color rgb="FFFF0000"/>
        <rFont val="Calibri"/>
        <family val="2"/>
        <scheme val="minor"/>
      </rPr>
      <t xml:space="preserve"> NB! Where not speficied by the exhibitor (within the prescribed deadline dates) a default colour will be installed as directed by the show organisers.</t>
    </r>
    <r>
      <rPr>
        <sz val="10"/>
        <color theme="1"/>
        <rFont val="Calibri"/>
        <family val="2"/>
        <scheme val="minor"/>
      </rPr>
      <t xml:space="preserve"> 
</t>
    </r>
    <r>
      <rPr>
        <i/>
        <sz val="10"/>
        <color rgb="FFFF0000"/>
        <rFont val="Calibri"/>
        <family val="2"/>
        <scheme val="minor"/>
      </rPr>
      <t xml:space="preserve"> Any changes to such thereafter will be charged at the advertised rates p/sqm.</t>
    </r>
  </si>
  <si>
    <r>
      <rPr>
        <b/>
        <sz val="11"/>
        <color theme="1"/>
        <rFont val="Calibri"/>
        <family val="2"/>
        <scheme val="minor"/>
      </rPr>
      <t>SPACE-ONLY STANDS</t>
    </r>
    <r>
      <rPr>
        <sz val="11"/>
        <color rgb="FFFF0000"/>
        <rFont val="Calibri"/>
        <family val="2"/>
        <scheme val="minor"/>
      </rPr>
      <t xml:space="preserve"> </t>
    </r>
    <r>
      <rPr>
        <sz val="11"/>
        <color theme="1"/>
        <rFont val="Calibri"/>
        <family val="2"/>
        <scheme val="minor"/>
      </rPr>
      <t>requiring carpets must order using the form below. Please indicate with the quantity required i.e.</t>
    </r>
    <r>
      <rPr>
        <sz val="11"/>
        <color rgb="FFFF0000"/>
        <rFont val="Calibri"/>
        <family val="2"/>
        <scheme val="minor"/>
      </rPr>
      <t xml:space="preserve"> </t>
    </r>
    <r>
      <rPr>
        <sz val="11"/>
        <color theme="1"/>
        <rFont val="Calibri"/>
        <family val="2"/>
        <scheme val="minor"/>
      </rPr>
      <t>"</t>
    </r>
    <r>
      <rPr>
        <b/>
        <sz val="11"/>
        <color rgb="FFFF0000"/>
        <rFont val="Calibri"/>
        <family val="2"/>
        <scheme val="minor"/>
      </rPr>
      <t>9</t>
    </r>
    <r>
      <rPr>
        <sz val="11"/>
        <color theme="1"/>
        <rFont val="Calibri"/>
        <family val="2"/>
        <scheme val="minor"/>
      </rPr>
      <t>".</t>
    </r>
    <r>
      <rPr>
        <sz val="11"/>
        <color rgb="FFFF0000"/>
        <rFont val="Calibri"/>
        <family val="2"/>
        <scheme val="minor"/>
      </rPr>
      <t xml:space="preserve"> </t>
    </r>
  </si>
  <si>
    <t>All hired items must be treated with care, and payment is required prior to delivery.
Damaged items will be charged for at replacement value.  All items hired are the responsibility of the exhibitor, until collected by the appointed contractor.</t>
  </si>
  <si>
    <t>POWER &amp; LIGHTING (Available to ALL exhibitors)</t>
  </si>
  <si>
    <t>32A Single Phase Distribution Board</t>
  </si>
  <si>
    <t>32A Three Phase Distribution Board</t>
  </si>
  <si>
    <t>63A Three Phase Distribution Board</t>
  </si>
  <si>
    <t>125A Three Phase Distribution Board</t>
  </si>
  <si>
    <r>
      <t xml:space="preserve">4.   </t>
    </r>
    <r>
      <rPr>
        <b/>
        <sz val="11"/>
        <color theme="1"/>
        <rFont val="Calibri"/>
        <family val="2"/>
        <scheme val="minor"/>
      </rPr>
      <t xml:space="preserve">Space-only / custom stand exhibitors </t>
    </r>
    <r>
      <rPr>
        <b/>
        <sz val="11"/>
        <color rgb="FFFF0000"/>
        <rFont val="Calibri"/>
        <family val="2"/>
        <scheme val="minor"/>
      </rPr>
      <t>must</t>
    </r>
    <r>
      <rPr>
        <sz val="11"/>
        <color theme="1"/>
        <rFont val="Calibri"/>
        <family val="2"/>
        <scheme val="minor"/>
      </rPr>
      <t xml:space="preserve"> order a distribution board.</t>
    </r>
  </si>
  <si>
    <r>
      <t xml:space="preserve">Re-positioning of distribution boards onsite </t>
    </r>
    <r>
      <rPr>
        <sz val="11"/>
        <color theme="1"/>
        <rFont val="Calibri"/>
        <family val="2"/>
        <scheme val="minor"/>
      </rPr>
      <t>(where an electrical layout has not been supplied in advance)</t>
    </r>
    <r>
      <rPr>
        <b/>
        <sz val="11"/>
        <color theme="1"/>
        <rFont val="Calibri"/>
        <family val="2"/>
        <scheme val="minor"/>
      </rPr>
      <t xml:space="preserve"> will result in additional charges. </t>
    </r>
  </si>
  <si>
    <r>
      <t xml:space="preserve">QTY </t>
    </r>
    <r>
      <rPr>
        <b/>
        <sz val="9"/>
        <color theme="0"/>
        <rFont val="Calibri (Body)"/>
      </rPr>
      <t>(m²)</t>
    </r>
  </si>
  <si>
    <t>1. Our vinyl branding is printed onto vinyl and applied to our shell scheme panels.</t>
  </si>
  <si>
    <r>
      <t xml:space="preserve">4. </t>
    </r>
    <r>
      <rPr>
        <b/>
        <sz val="11"/>
        <color rgb="FFFF0000"/>
        <rFont val="Calibri"/>
        <family val="2"/>
        <scheme val="minor"/>
      </rPr>
      <t>PLEASE NOTE</t>
    </r>
    <r>
      <rPr>
        <sz val="11"/>
        <color rgb="FFFF0000"/>
        <rFont val="Calibri"/>
        <family val="2"/>
        <scheme val="minor"/>
      </rPr>
      <t xml:space="preserve"> - Vinyl branded panels remain the property of Expo Solutions. All prints will be stripped at the end of the show, allowing panels to be placed back into
    production.</t>
    </r>
  </si>
  <si>
    <t>5. See Branding - Images tab for references.</t>
  </si>
  <si>
    <r>
      <t xml:space="preserve">VINYL PANEL BRANDING </t>
    </r>
    <r>
      <rPr>
        <sz val="12"/>
        <color theme="0"/>
        <rFont val="Calibri"/>
        <family val="2"/>
        <scheme val="minor"/>
      </rPr>
      <t xml:space="preserve">(Available to </t>
    </r>
    <r>
      <rPr>
        <b/>
        <sz val="12"/>
        <color theme="0"/>
        <rFont val="Calibri"/>
        <family val="2"/>
        <scheme val="minor"/>
      </rPr>
      <t xml:space="preserve">SHELL SCHEME </t>
    </r>
    <r>
      <rPr>
        <sz val="12"/>
        <color theme="0"/>
        <rFont val="Calibri"/>
        <family val="2"/>
        <scheme val="minor"/>
      </rPr>
      <t>exhibitors only)</t>
    </r>
  </si>
  <si>
    <r>
      <t xml:space="preserve">FABRIC BANNER BRANDING </t>
    </r>
    <r>
      <rPr>
        <sz val="12"/>
        <color theme="0"/>
        <rFont val="Calibri"/>
        <family val="2"/>
        <scheme val="minor"/>
      </rPr>
      <t xml:space="preserve">(Available to </t>
    </r>
    <r>
      <rPr>
        <b/>
        <sz val="12"/>
        <color theme="0"/>
        <rFont val="Calibri"/>
        <family val="2"/>
        <scheme val="minor"/>
      </rPr>
      <t>SHELL SCHEME</t>
    </r>
    <r>
      <rPr>
        <sz val="12"/>
        <color theme="0"/>
        <rFont val="Calibri"/>
        <family val="2"/>
        <scheme val="minor"/>
      </rPr>
      <t xml:space="preserve"> exhibitors only)</t>
    </r>
  </si>
  <si>
    <t>1. Your supplied artwork is sublimated onto fabric and edged with plastic chonking which is fitted into the shell scheme structure using a plastic extrusion.</t>
  </si>
  <si>
    <t>5. For a nominal installation fee, the banners can be used again at future shows, provided Expo Solutions is the appointed stand builder as the banners are sized specifically
    to fit into our system.  We cannot assist with installation of banners supplied by other companies.</t>
  </si>
  <si>
    <t>7. See Branding - Images tab for references.</t>
  </si>
  <si>
    <r>
      <t xml:space="preserve">REFER TO THE </t>
    </r>
    <r>
      <rPr>
        <b/>
        <sz val="11"/>
        <color theme="1"/>
        <rFont val="Calibri"/>
        <family val="2"/>
        <scheme val="minor"/>
      </rPr>
      <t>GRAPHIC SPECIFICATIONS TAB</t>
    </r>
    <r>
      <rPr>
        <sz val="11"/>
        <color theme="1"/>
        <rFont val="Calibri"/>
        <family val="2"/>
        <scheme val="minor"/>
      </rPr>
      <t xml:space="preserve"> WHEN PREPARING YOUR ARTWORK
Artwork dimensions have been provided above however should you need clarity please contact Expo Solutions 
</t>
    </r>
    <r>
      <rPr>
        <b/>
        <sz val="11"/>
        <color theme="1"/>
        <rFont val="Calibri"/>
        <family val="2"/>
        <scheme val="minor"/>
      </rPr>
      <t>PLEASE NOTE</t>
    </r>
    <r>
      <rPr>
        <sz val="11"/>
        <color theme="1"/>
        <rFont val="Calibri"/>
        <family val="2"/>
        <scheme val="minor"/>
      </rPr>
      <t>: All branded panels remain the property of Expo Solutions and will be stripped after the event to be placed back into our production line</t>
    </r>
  </si>
  <si>
    <r>
      <t xml:space="preserve">INSTANT PACKAGES </t>
    </r>
    <r>
      <rPr>
        <sz val="10"/>
        <color theme="0"/>
        <rFont val="Calibri"/>
        <family val="2"/>
        <scheme val="minor"/>
      </rPr>
      <t>(Upgrades of your EXISTING shell scheme stand)</t>
    </r>
  </si>
  <si>
    <t>All hired items must be treated with care, and payment is required prior to delivery.  All items are subject to availablity.
Damaged items will be charged for at replacement value.  All items hired are the responsibility of the exhibitor, until collected by the appointed contractor.</t>
  </si>
  <si>
    <r>
      <t xml:space="preserve">2 x Chairs 
</t>
    </r>
    <r>
      <rPr>
        <i/>
        <sz val="8"/>
        <color rgb="FF0070C0"/>
        <rFont val="Calibri"/>
        <family val="2"/>
        <scheme val="minor"/>
      </rPr>
      <t>Cocktail - Regis Barstool (black)
Café - Regis Café Chair (black)</t>
    </r>
    <r>
      <rPr>
        <sz val="10"/>
        <color rgb="FF000000"/>
        <rFont val="Calibri"/>
        <family val="2"/>
        <scheme val="minor"/>
      </rPr>
      <t xml:space="preserve">
</t>
    </r>
  </si>
  <si>
    <r>
      <t xml:space="preserve">SHELL SCHEME STAND EXTRAS </t>
    </r>
    <r>
      <rPr>
        <sz val="12"/>
        <color theme="0"/>
        <rFont val="Calibri (Body)"/>
      </rPr>
      <t xml:space="preserve">(Available to </t>
    </r>
    <r>
      <rPr>
        <b/>
        <sz val="12"/>
        <color theme="0"/>
        <rFont val="Calibri (Body)"/>
      </rPr>
      <t xml:space="preserve">ALL </t>
    </r>
    <r>
      <rPr>
        <sz val="12"/>
        <color theme="0"/>
        <rFont val="Calibri (Body)"/>
      </rPr>
      <t>exhibitors)</t>
    </r>
  </si>
  <si>
    <r>
      <t xml:space="preserve">* This option is only available to exhibitors who have </t>
    </r>
    <r>
      <rPr>
        <b/>
        <sz val="10"/>
        <color rgb="FF042682"/>
        <rFont val="Calibri"/>
        <family val="2"/>
        <scheme val="minor"/>
      </rPr>
      <t>already secured a Shell Scheme Stand</t>
    </r>
    <r>
      <rPr>
        <sz val="10"/>
        <color rgb="FF042682"/>
        <rFont val="Calibri"/>
        <family val="2"/>
        <scheme val="minor"/>
      </rPr>
      <t xml:space="preserve"> and would like to </t>
    </r>
    <r>
      <rPr>
        <b/>
        <sz val="10"/>
        <color rgb="FF042682"/>
        <rFont val="Calibri"/>
        <family val="2"/>
        <scheme val="minor"/>
      </rPr>
      <t xml:space="preserve">upgrade it </t>
    </r>
    <r>
      <rPr>
        <sz val="10"/>
        <color rgb="FF042682"/>
        <rFont val="Calibri"/>
        <family val="2"/>
        <scheme val="minor"/>
      </rPr>
      <t>*</t>
    </r>
  </si>
  <si>
    <t>6 Speakers, 2 Subs, PA System with Mic &amp; Mixer (500 pax)</t>
  </si>
  <si>
    <t>Telephone Number</t>
  </si>
  <si>
    <t>Mobile Number</t>
  </si>
  <si>
    <t>Purchase Order Number</t>
  </si>
  <si>
    <t>ORDER SUMMARY</t>
  </si>
  <si>
    <r>
      <rPr>
        <sz val="11"/>
        <color rgb="FFFF0000"/>
        <rFont val="Calibri"/>
        <family val="2"/>
        <scheme val="minor"/>
      </rPr>
      <t xml:space="preserve">This Summary Form </t>
    </r>
    <r>
      <rPr>
        <b/>
        <u/>
        <sz val="11"/>
        <color rgb="FFFF0000"/>
        <rFont val="Calibri"/>
        <family val="2"/>
        <scheme val="minor"/>
      </rPr>
      <t>AUTOMATICALLY CALCULATES</t>
    </r>
    <r>
      <rPr>
        <sz val="11"/>
        <color rgb="FFFF0000"/>
        <rFont val="Calibri"/>
        <family val="2"/>
        <scheme val="minor"/>
      </rPr>
      <t xml:space="preserve"> your order total based on the items selected from the following FORMS/TABS.
Submission of this SUMMARY PAGE is </t>
    </r>
    <r>
      <rPr>
        <b/>
        <u/>
        <sz val="11"/>
        <color rgb="FFFF0000"/>
        <rFont val="Calibri"/>
        <family val="2"/>
        <scheme val="minor"/>
      </rPr>
      <t>COMPULSORY</t>
    </r>
    <r>
      <rPr>
        <sz val="11"/>
        <color rgb="FFFF0000"/>
        <rFont val="Calibri"/>
        <family val="2"/>
        <scheme val="minor"/>
      </rPr>
      <t xml:space="preserve"> for ALL Exhibitors and must be submitted with ALL individual Service Order Forms where applicable.</t>
    </r>
  </si>
  <si>
    <r>
      <rPr>
        <sz val="12"/>
        <rFont val="Calibri"/>
        <family val="2"/>
        <scheme val="minor"/>
      </rPr>
      <t>CLICK ON HYPERLINK BELOW TO BE TAKEN TO THE APPLICABLE ORDER FORM</t>
    </r>
    <r>
      <rPr>
        <b/>
        <sz val="12"/>
        <rFont val="Calibri"/>
        <family val="2"/>
        <scheme val="minor"/>
      </rPr>
      <t xml:space="preserve"> </t>
    </r>
    <r>
      <rPr>
        <b/>
        <u/>
        <sz val="12"/>
        <rFont val="Calibri"/>
        <family val="2"/>
        <scheme val="minor"/>
      </rPr>
      <t>OR</t>
    </r>
    <r>
      <rPr>
        <b/>
        <sz val="12"/>
        <rFont val="Calibri (Body)"/>
      </rPr>
      <t xml:space="preserve"> </t>
    </r>
    <r>
      <rPr>
        <sz val="12"/>
        <rFont val="Calibri"/>
        <family val="2"/>
        <scheme val="minor"/>
      </rPr>
      <t>SELECT A COLOURED TAB AT BOTTOM OF THE WORKSHEET</t>
    </r>
  </si>
  <si>
    <t>3. Plastic extrusions used to fit the banners supplied by Expo Solutions to the shell scheme structure are supplied on a hire basis and remain the property of Expo Solutions.</t>
  </si>
  <si>
    <r>
      <t xml:space="preserve">WALLMOUNTED - </t>
    </r>
    <r>
      <rPr>
        <b/>
        <sz val="10"/>
        <color rgb="FFFF0000"/>
        <rFont val="Calibri"/>
        <family val="2"/>
        <scheme val="minor"/>
      </rPr>
      <t xml:space="preserve">Only Available to Shell Scheme Package Stands </t>
    </r>
    <r>
      <rPr>
        <b/>
        <sz val="10"/>
        <rFont val="Calibri"/>
        <family val="2"/>
        <scheme val="minor"/>
      </rPr>
      <t xml:space="preserve"> 
</t>
    </r>
    <r>
      <rPr>
        <sz val="10"/>
        <color theme="1"/>
        <rFont val="Calibri"/>
        <family val="2"/>
        <scheme val="minor"/>
      </rPr>
      <t xml:space="preserve">NB! - a 16mm Melamine Panel must be ordered in form above (STD-WALL-MEL) for each screen mount.
</t>
    </r>
    <r>
      <rPr>
        <b/>
        <u/>
        <sz val="10"/>
        <color rgb="FFFF0000"/>
        <rFont val="Calibri"/>
        <family val="2"/>
        <scheme val="minor"/>
      </rPr>
      <t>Important</t>
    </r>
    <r>
      <rPr>
        <b/>
        <sz val="10"/>
        <color rgb="FFFF0000"/>
        <rFont val="Calibri"/>
        <family val="2"/>
        <scheme val="minor"/>
      </rPr>
      <t>:</t>
    </r>
    <r>
      <rPr>
        <sz val="10"/>
        <color rgb="FFFF0000"/>
        <rFont val="Calibri"/>
        <family val="2"/>
        <scheme val="minor"/>
      </rPr>
      <t xml:space="preserve"> When wall-mounting a screen onto a wall branded with a fabric banner,
please keep the following in mind:
- Screen placement should be considered when preparing the artwork, as the screen may obstruct graphics or text behind it.
- A hole will need to be cut in the banner to run the necessary power cables for the screen.</t>
    </r>
  </si>
  <si>
    <t>NA</t>
  </si>
  <si>
    <r>
      <t xml:space="preserve">2.   It is </t>
    </r>
    <r>
      <rPr>
        <b/>
        <sz val="11"/>
        <color rgb="FFFF0000"/>
        <rFont val="Calibri"/>
        <family val="2"/>
        <scheme val="minor"/>
      </rPr>
      <t>COMPULSORY</t>
    </r>
    <r>
      <rPr>
        <sz val="11"/>
        <color theme="1"/>
        <rFont val="Calibri"/>
        <family val="2"/>
        <scheme val="minor"/>
      </rPr>
      <t xml:space="preserve"> for all space-only exhibitors to furnish the appointed safety officer with a Certificate of Compliance (COC) for all electrical work 
      performed on their stand, prior to the opening of the show. If no COC is received, Expo Solutions will appoint our electrician to supply the relevant COC, at 
      a cost of </t>
    </r>
    <r>
      <rPr>
        <b/>
        <sz val="11"/>
        <color rgb="FFFF0000"/>
        <rFont val="Calibri"/>
        <family val="2"/>
        <scheme val="minor"/>
      </rPr>
      <t xml:space="preserve">R 2 480.00 </t>
    </r>
    <r>
      <rPr>
        <sz val="11"/>
        <color theme="1"/>
        <rFont val="Calibri"/>
        <family val="2"/>
        <scheme val="minor"/>
      </rPr>
      <t xml:space="preserve">to the exhibitor. </t>
    </r>
  </si>
  <si>
    <t>ANY ONSITE CONVERTING OF USB FILES WILL BE CHARGED AT R605.00 ex vat PER VIDEO</t>
  </si>
  <si>
    <t>Wire Bar Stool</t>
  </si>
  <si>
    <t>Liepzig Bar Stool</t>
  </si>
  <si>
    <t>Bikini Bar Stool</t>
  </si>
  <si>
    <t>New Orleans Bar Stool</t>
  </si>
  <si>
    <t>Xavier Bar Stool</t>
  </si>
  <si>
    <t>Cage Bar Stool</t>
  </si>
  <si>
    <t>Fossil Bar Stool</t>
  </si>
  <si>
    <t>CUTBS20</t>
  </si>
  <si>
    <t>Loft Bar Stool</t>
  </si>
  <si>
    <t>CUTBS21</t>
  </si>
  <si>
    <t>Industrial Bar Stool</t>
  </si>
  <si>
    <t>CUTBS22</t>
  </si>
  <si>
    <t>Diva Bar Stool</t>
  </si>
  <si>
    <t>Victorian Bar Stool</t>
  </si>
  <si>
    <t>CUTCK01</t>
  </si>
  <si>
    <t>Glass Top Cocktail Table</t>
  </si>
  <si>
    <t>Geometric Cocktail Table</t>
  </si>
  <si>
    <t>Round Cocktail Table</t>
  </si>
  <si>
    <t>CUTCK08</t>
  </si>
  <si>
    <t>Skinny Plinth Cocktail Table</t>
  </si>
  <si>
    <t>CUTCK09</t>
  </si>
  <si>
    <t>Square Top Plinth Cocktail Table</t>
  </si>
  <si>
    <t>White Steel Conversation Table</t>
  </si>
  <si>
    <t>White Steel Cocktail Table</t>
  </si>
  <si>
    <t>Black Steel Conversation Table</t>
  </si>
  <si>
    <t>Black Steel Cocktail Table</t>
  </si>
  <si>
    <t>Cage Cocktail Table</t>
  </si>
  <si>
    <t>COCKTAIL PACKAGES</t>
  </si>
  <si>
    <t>CUTPK01</t>
  </si>
  <si>
    <t>Cocktail Package 1</t>
  </si>
  <si>
    <t>CUTPK02</t>
  </si>
  <si>
    <t>Cocktail Package 2</t>
  </si>
  <si>
    <t>CUTPK03</t>
  </si>
  <si>
    <t>Cocktail Package 3</t>
  </si>
  <si>
    <t>Victorian Chair</t>
  </si>
  <si>
    <t>CUTCC03</t>
  </si>
  <si>
    <t>Walnut Crossback Chair</t>
  </si>
  <si>
    <t>CUTCC04</t>
  </si>
  <si>
    <t>Libby Chair</t>
  </si>
  <si>
    <t>CUTCC05</t>
  </si>
  <si>
    <t>The Woodrow Chair</t>
  </si>
  <si>
    <t>Camilla Chair</t>
  </si>
  <si>
    <t>Varsity Chair</t>
  </si>
  <si>
    <t>Emu Chair</t>
  </si>
  <si>
    <t>CUTCC15</t>
  </si>
  <si>
    <t>Albatross Chair</t>
  </si>
  <si>
    <t>Xavier Chair</t>
  </si>
  <si>
    <t>Spaghetti Chair</t>
  </si>
  <si>
    <t>Scandinavian Chair</t>
  </si>
  <si>
    <t>CUTCC28</t>
  </si>
  <si>
    <t>Cole Chair</t>
  </si>
  <si>
    <t>CUTCC29</t>
  </si>
  <si>
    <t>Wicker Chair</t>
  </si>
  <si>
    <t>CUTCC30</t>
  </si>
  <si>
    <t>Onyx Dining Chair</t>
  </si>
  <si>
    <t>CUTCC31</t>
  </si>
  <si>
    <t>Bentwood Dining Chair</t>
  </si>
  <si>
    <t>Wood</t>
  </si>
  <si>
    <t>CAFE TABLES</t>
  </si>
  <si>
    <t xml:space="preserve">Round Café Table  </t>
  </si>
  <si>
    <t>CUTCF04</t>
  </si>
  <si>
    <t>Glass Café Table</t>
  </si>
  <si>
    <t xml:space="preserve">Glass </t>
  </si>
  <si>
    <t>CUTCF05</t>
  </si>
  <si>
    <t>Square Bistro Café Table</t>
  </si>
  <si>
    <t>CUTCF06</t>
  </si>
  <si>
    <t>Rectangle Bistro Café Table</t>
  </si>
  <si>
    <t>CUTCF07</t>
  </si>
  <si>
    <t>Saint Café Table</t>
  </si>
  <si>
    <t>Geometric Café Table</t>
  </si>
  <si>
    <t>Cage Café Table</t>
  </si>
  <si>
    <t>CUTCF12</t>
  </si>
  <si>
    <t>Hairpin Café Table</t>
  </si>
  <si>
    <t>Natural</t>
  </si>
  <si>
    <t>CUTCF13</t>
  </si>
  <si>
    <t>Square Top Plinth Café Table</t>
  </si>
  <si>
    <t>CUTCF14</t>
  </si>
  <si>
    <t>Plinth Table</t>
  </si>
  <si>
    <t>CUTCF15</t>
  </si>
  <si>
    <t>Oak Dining Table</t>
  </si>
  <si>
    <t>CUTCF16</t>
  </si>
  <si>
    <t>Farmhouse Table</t>
  </si>
  <si>
    <t>CUTCF17</t>
  </si>
  <si>
    <t>Hairpin Dining Table</t>
  </si>
  <si>
    <t>CAFÉ PACKAGES</t>
  </si>
  <si>
    <t>CUTPK04</t>
  </si>
  <si>
    <t>Café Package 1</t>
  </si>
  <si>
    <t>2 x White Libby Chairs, 1x Glass Café Table,  1x Waste Bin</t>
  </si>
  <si>
    <t>CUTPK05</t>
  </si>
  <si>
    <t>Café Package 2</t>
  </si>
  <si>
    <t>2x White Libby Chairs, 1x Glass Café Table, 1x Brochure stand Wooden, 1x Waste Bin</t>
  </si>
  <si>
    <t>CUTPK06</t>
  </si>
  <si>
    <t>Café Package 3</t>
  </si>
  <si>
    <r>
      <t>4 x White Libby Chairs, 1x Glass Caf</t>
    </r>
    <r>
      <rPr>
        <sz val="10"/>
        <color rgb="FF000000"/>
        <rFont val="Calibri"/>
        <family val="2"/>
      </rPr>
      <t xml:space="preserve">é </t>
    </r>
    <r>
      <rPr>
        <sz val="10"/>
        <color rgb="FF000000"/>
        <rFont val="Calibri"/>
        <family val="2"/>
        <scheme val="minor"/>
      </rPr>
      <t>Table, 1x Brochure Stand Wooden, 1x Waste Bin</t>
    </r>
  </si>
  <si>
    <t>STANDARD LOUNGE FURNITURE</t>
  </si>
  <si>
    <t>Fiona Double Couch</t>
  </si>
  <si>
    <t>Fiona Single Couch</t>
  </si>
  <si>
    <t>Double Ottoman</t>
  </si>
  <si>
    <t>Single Ottoman</t>
  </si>
  <si>
    <t>PREMIUM LOUNGE FURNITURE</t>
  </si>
  <si>
    <t>Coco Triple Couch</t>
  </si>
  <si>
    <t>Coco Single Couch</t>
  </si>
  <si>
    <t>New York Triple Couch</t>
  </si>
  <si>
    <t>New York Single Couch</t>
  </si>
  <si>
    <t>Harrison Triple Couch</t>
  </si>
  <si>
    <t>CUTPL21</t>
  </si>
  <si>
    <t>Colt Single Couch</t>
  </si>
  <si>
    <t>Petrol Blue with Gold Legs</t>
  </si>
  <si>
    <t>CUTPL22</t>
  </si>
  <si>
    <t>Vincent Single Couch</t>
  </si>
  <si>
    <t>Dark Grey</t>
  </si>
  <si>
    <t>Grace Single Couch</t>
  </si>
  <si>
    <t>CUTPL25</t>
  </si>
  <si>
    <t>Brisbane Lounger</t>
  </si>
  <si>
    <t>Oatmeal</t>
  </si>
  <si>
    <t>CUTPL26</t>
  </si>
  <si>
    <t>Miko Single Couch</t>
  </si>
  <si>
    <t>CUTPL27</t>
  </si>
  <si>
    <t>Ivy Single Couch</t>
  </si>
  <si>
    <t>CUTPL28</t>
  </si>
  <si>
    <t>Oslo Single Couch</t>
  </si>
  <si>
    <t>Square Day Bed</t>
  </si>
  <si>
    <t>Wire Coffee Table</t>
  </si>
  <si>
    <t>Open Coffee Table</t>
  </si>
  <si>
    <t>Steel Square Coffee Table</t>
  </si>
  <si>
    <t>Scandinavian Coffee Table</t>
  </si>
  <si>
    <t>CUTCS09</t>
  </si>
  <si>
    <t>Studio Coffee Table</t>
  </si>
  <si>
    <t>CUTCS10</t>
  </si>
  <si>
    <t>Satellite Coffee Table</t>
  </si>
  <si>
    <t>Natural Wood</t>
  </si>
  <si>
    <t>CUTCS11</t>
  </si>
  <si>
    <t>Modern Coffee Table</t>
  </si>
  <si>
    <t>Grid Coffee Table</t>
  </si>
  <si>
    <t>Shroom Coffee Table</t>
  </si>
  <si>
    <t>Steel Square Side Table</t>
  </si>
  <si>
    <t xml:space="preserve">CUTCS18  </t>
  </si>
  <si>
    <t>Studio Side Table</t>
  </si>
  <si>
    <t>Wire Side Table</t>
  </si>
  <si>
    <t>Shroom Side Table</t>
  </si>
  <si>
    <t>Grid Side Table</t>
  </si>
  <si>
    <t>CUTCS27</t>
  </si>
  <si>
    <t>Clover Side Table</t>
  </si>
  <si>
    <t>MISCELLANEOUS</t>
  </si>
  <si>
    <t>Plinth Tall</t>
  </si>
  <si>
    <t>Plinth Short</t>
  </si>
  <si>
    <t>Easel</t>
  </si>
  <si>
    <t>CUTMS09</t>
  </si>
  <si>
    <t>Standing Mirror</t>
  </si>
  <si>
    <t>Stanchion Pole</t>
  </si>
  <si>
    <t>Stanchion Rope</t>
  </si>
  <si>
    <t>CUTMS15</t>
  </si>
  <si>
    <t xml:space="preserve">Brochure Stand </t>
  </si>
  <si>
    <t>CUTMS18</t>
  </si>
  <si>
    <t>1,8m Trestle Table</t>
  </si>
  <si>
    <t>CUTMS19</t>
  </si>
  <si>
    <t>Waste Bin (small)</t>
  </si>
  <si>
    <t>Black Mesh</t>
  </si>
  <si>
    <t>FIGO WORLD CONGRESS OF GYNECOLOGY AND OBSTETRICS  
5-9 OCTOBER 2025  |  CAPE TOWN INTERNATIONAL CONVENTION CENTRE</t>
  </si>
  <si>
    <r>
      <rPr>
        <b/>
        <sz val="12"/>
        <color rgb="FF042682"/>
        <rFont val="Calibri (Body)"/>
      </rPr>
      <t>Kindly complete, save and send this document for invoicing</t>
    </r>
    <r>
      <rPr>
        <sz val="11"/>
        <color theme="1"/>
        <rFont val="Calibri"/>
        <family val="2"/>
        <scheme val="minor"/>
      </rPr>
      <t xml:space="preserve">
</t>
    </r>
    <r>
      <rPr>
        <sz val="11"/>
        <color rgb="FFFF0000"/>
        <rFont val="Calibri"/>
        <family val="2"/>
        <scheme val="minor"/>
      </rPr>
      <t xml:space="preserve">A 20% Surcharge is added to all orders received after the order deadline date
</t>
    </r>
    <r>
      <rPr>
        <b/>
        <sz val="11"/>
        <color rgb="FFFF0000"/>
        <rFont val="Calibri"/>
        <family val="2"/>
        <scheme val="minor"/>
      </rPr>
      <t>IMPORTANT: Where appilcable, VAT of 15.5% will apply to orders placed from 1 May</t>
    </r>
    <r>
      <rPr>
        <sz val="11"/>
        <color rgb="FFFF0000"/>
        <rFont val="Calibri"/>
        <family val="2"/>
        <scheme val="minor"/>
      </rPr>
      <t xml:space="preserve">
</t>
    </r>
    <r>
      <rPr>
        <i/>
        <sz val="11"/>
        <color rgb="FFFF0000"/>
        <rFont val="Calibri"/>
        <family val="2"/>
        <scheme val="minor"/>
      </rPr>
      <t>(insert "1" into the blue box if after deadline date)</t>
    </r>
    <r>
      <rPr>
        <sz val="11"/>
        <color rgb="FFFF0000"/>
        <rFont val="Calibri"/>
        <family val="2"/>
        <scheme val="minor"/>
      </rPr>
      <t xml:space="preserve">  
</t>
    </r>
    <r>
      <rPr>
        <sz val="11"/>
        <color theme="1"/>
        <rFont val="Calibri"/>
        <family val="2"/>
        <scheme val="minor"/>
      </rPr>
      <t xml:space="preserve">
Once you have received the TAX invoice, kindly make payment using the </t>
    </r>
    <r>
      <rPr>
        <u/>
        <sz val="11"/>
        <color theme="1"/>
        <rFont val="Calibri"/>
        <family val="2"/>
        <scheme val="minor"/>
      </rPr>
      <t>invoice number</t>
    </r>
    <r>
      <rPr>
        <sz val="11"/>
        <color theme="1"/>
        <rFont val="Calibri"/>
        <family val="2"/>
        <scheme val="minor"/>
      </rPr>
      <t xml:space="preserve"> as a reference. 
This order will only be confirmed once payment has been received.  
</t>
    </r>
    <r>
      <rPr>
        <b/>
        <sz val="12"/>
        <color rgb="FF042682"/>
        <rFont val="Calibri (Body)"/>
      </rPr>
      <t xml:space="preserve">NB! No orders will be delivered without prior payment. </t>
    </r>
  </si>
  <si>
    <r>
      <rPr>
        <b/>
        <sz val="16"/>
        <color rgb="FFFF0000"/>
        <rFont val="Calibri"/>
        <family val="2"/>
        <scheme val="minor"/>
      </rPr>
      <t xml:space="preserve">SUBMISSION DEADLINE: </t>
    </r>
    <r>
      <rPr>
        <b/>
        <u/>
        <sz val="16"/>
        <color rgb="FFFF0000"/>
        <rFont val="Calibri"/>
        <family val="2"/>
        <scheme val="minor"/>
      </rPr>
      <t>FRIDAY 5 SEPTEMBER 2025</t>
    </r>
    <r>
      <rPr>
        <b/>
        <sz val="10"/>
        <color rgb="FFFF0000"/>
        <rFont val="Calibri"/>
        <family val="2"/>
        <scheme val="minor"/>
      </rPr>
      <t xml:space="preserve">
</t>
    </r>
    <r>
      <rPr>
        <sz val="10"/>
        <color theme="1"/>
        <rFont val="Calibri"/>
        <family val="2"/>
        <scheme val="minor"/>
      </rPr>
      <t xml:space="preserve">FORMS SUBMITTED AFTER THIS DATE INCUR A 20% LATE-ORDER SURCHARGE  |  PAYMENT IS DUE ON PRESENTATION OF INVOICE
PAYMENT IS REQUIRED </t>
    </r>
    <r>
      <rPr>
        <b/>
        <sz val="10"/>
        <color theme="1"/>
        <rFont val="Calibri"/>
        <family val="2"/>
        <scheme val="minor"/>
      </rPr>
      <t xml:space="preserve">IN FULL </t>
    </r>
    <r>
      <rPr>
        <sz val="10"/>
        <color theme="1"/>
        <rFont val="Calibri"/>
        <family val="2"/>
        <scheme val="minor"/>
      </rPr>
      <t>PRIOR TO DELIVERY OF ORDERED SERVICES</t>
    </r>
  </si>
  <si>
    <r>
      <rPr>
        <b/>
        <sz val="16"/>
        <color rgb="FFFF0000"/>
        <rFont val="Calibri"/>
        <family val="2"/>
        <scheme val="minor"/>
      </rPr>
      <t xml:space="preserve">SUBMISSION DEADLINE: </t>
    </r>
    <r>
      <rPr>
        <b/>
        <u/>
        <sz val="16"/>
        <color rgb="FFFF0000"/>
        <rFont val="Calibri"/>
        <family val="2"/>
        <scheme val="minor"/>
      </rPr>
      <t>FRIDAY 5 SEPTEMBER 2025</t>
    </r>
    <r>
      <rPr>
        <b/>
        <sz val="10"/>
        <color rgb="FFFF0000"/>
        <rFont val="Calibri"/>
        <family val="2"/>
        <scheme val="minor"/>
      </rPr>
      <t xml:space="preserve">
</t>
    </r>
    <r>
      <rPr>
        <sz val="11"/>
        <color theme="1"/>
        <rFont val="Calibri"/>
        <family val="2"/>
        <scheme val="minor"/>
      </rPr>
      <t xml:space="preserve">FORMS SUBMITTED AFTER THIS DATE INCUR A 20% LATE-ORDER SURCHARGE  |  PAYMENT IS DUE ON PRESENTATION OF INVOICE
PAYMENT IS REQUIRED </t>
    </r>
    <r>
      <rPr>
        <b/>
        <sz val="11"/>
        <color theme="1"/>
        <rFont val="Calibri"/>
        <family val="2"/>
        <scheme val="minor"/>
      </rPr>
      <t xml:space="preserve">IN FULL </t>
    </r>
    <r>
      <rPr>
        <sz val="11"/>
        <color theme="1"/>
        <rFont val="Calibri"/>
        <family val="2"/>
        <scheme val="minor"/>
      </rPr>
      <t>PRIOR TO DELIVERY OF ORDERED SERVICES</t>
    </r>
  </si>
  <si>
    <r>
      <rPr>
        <b/>
        <sz val="16"/>
        <color rgb="FFFF0000"/>
        <rFont val="Calibri"/>
        <family val="2"/>
        <scheme val="minor"/>
      </rPr>
      <t xml:space="preserve">SUBMISSION DEADLINE:  </t>
    </r>
    <r>
      <rPr>
        <b/>
        <u/>
        <sz val="16"/>
        <color rgb="FFFF0000"/>
        <rFont val="Calibri"/>
        <family val="2"/>
        <scheme val="minor"/>
      </rPr>
      <t>FRIDAY 5 SEPTEMBER 2025</t>
    </r>
    <r>
      <rPr>
        <b/>
        <sz val="10"/>
        <color rgb="FFFF0000"/>
        <rFont val="Calibri"/>
        <family val="2"/>
        <scheme val="minor"/>
      </rPr>
      <t xml:space="preserve">
</t>
    </r>
    <r>
      <rPr>
        <sz val="11"/>
        <color theme="1"/>
        <rFont val="Calibri"/>
        <family val="2"/>
        <scheme val="minor"/>
      </rPr>
      <t xml:space="preserve">FORMS SUBMITTED AFTER THIS DATE INCUR A 20% LATE-ORDER SURCHARGE  |  PAYMENT IS DUE ON PRESENTATION OF INVOICE
PAYMENT IS REQUIRED </t>
    </r>
    <r>
      <rPr>
        <b/>
        <sz val="11"/>
        <color theme="1"/>
        <rFont val="Calibri"/>
        <family val="2"/>
        <scheme val="minor"/>
      </rPr>
      <t xml:space="preserve">IN FULL </t>
    </r>
    <r>
      <rPr>
        <sz val="11"/>
        <color theme="1"/>
        <rFont val="Calibri"/>
        <family val="2"/>
        <scheme val="minor"/>
      </rPr>
      <t>PRIOR TO DELIVERY OF ORDERED SERVICES</t>
    </r>
  </si>
  <si>
    <r>
      <rPr>
        <b/>
        <sz val="16"/>
        <color rgb="FFFF0000"/>
        <rFont val="Calibri"/>
        <family val="2"/>
        <scheme val="minor"/>
      </rPr>
      <t xml:space="preserve">SUBMISSION DEADLINE: </t>
    </r>
    <r>
      <rPr>
        <b/>
        <u/>
        <sz val="16"/>
        <color rgb="FFFF0000"/>
        <rFont val="Calibri"/>
        <family val="2"/>
        <scheme val="minor"/>
      </rPr>
      <t>FRIDAY 5 SEPTEMBER 2025</t>
    </r>
    <r>
      <rPr>
        <b/>
        <sz val="10"/>
        <color rgb="FFFF0000"/>
        <rFont val="Calibri"/>
        <family val="2"/>
        <scheme val="minor"/>
      </rPr>
      <t xml:space="preserve">
</t>
    </r>
    <r>
      <rPr>
        <sz val="11"/>
        <color theme="1"/>
        <rFont val="Calibri"/>
        <family val="2"/>
        <scheme val="minor"/>
      </rPr>
      <t xml:space="preserve">FORMS SUBMITTED AFTER THIS DATE INCUR A 20% LATE-ORDER SURCHARGE  |  PAYMENT IS DUE ON PRESENTATION OF INVOICE 
PAYMENT IS REQUIRED </t>
    </r>
    <r>
      <rPr>
        <b/>
        <sz val="11"/>
        <color theme="1"/>
        <rFont val="Calibri"/>
        <family val="2"/>
        <scheme val="minor"/>
      </rPr>
      <t xml:space="preserve">IN FULL </t>
    </r>
    <r>
      <rPr>
        <sz val="11"/>
        <color theme="1"/>
        <rFont val="Calibri"/>
        <family val="2"/>
        <scheme val="minor"/>
      </rPr>
      <t>PRIOR TO DELIVERY OF ORDERED SERVICES</t>
    </r>
  </si>
  <si>
    <r>
      <rPr>
        <b/>
        <sz val="16"/>
        <color rgb="FFFF0000"/>
        <rFont val="Calibri (Body)"/>
      </rPr>
      <t xml:space="preserve">SUBMISSION DEADLINE: </t>
    </r>
    <r>
      <rPr>
        <b/>
        <u/>
        <sz val="16"/>
        <color rgb="FFFF0000"/>
        <rFont val="Calibri (Body)"/>
      </rPr>
      <t>FRIDAY 5 SEPTEMBER 2025</t>
    </r>
    <r>
      <rPr>
        <b/>
        <sz val="11"/>
        <color rgb="FFFF0000"/>
        <rFont val="Calibri"/>
        <family val="2"/>
        <scheme val="minor"/>
      </rPr>
      <t xml:space="preserve">
</t>
    </r>
    <r>
      <rPr>
        <sz val="11"/>
        <color theme="1"/>
        <rFont val="Calibri (Body)"/>
      </rPr>
      <t xml:space="preserve">FORMS SUBMITTED AFTER THIS DATE INCUR A 20% LATE-ORDER SURCHARGE  |  PAYMENT IS DUE ON PRESENTATION OF INVOICE
PAYMENT IS REQUIRED </t>
    </r>
    <r>
      <rPr>
        <b/>
        <sz val="11"/>
        <color theme="1"/>
        <rFont val="Calibri (Body)"/>
      </rPr>
      <t xml:space="preserve">IN FULL </t>
    </r>
    <r>
      <rPr>
        <sz val="11"/>
        <color theme="1"/>
        <rFont val="Calibri (Body)"/>
      </rPr>
      <t>PRIOR TO DELIVERY OF ORDERED SERVICES</t>
    </r>
  </si>
  <si>
    <r>
      <rPr>
        <b/>
        <sz val="16"/>
        <color rgb="FFFF0000"/>
        <rFont val="Calibri"/>
        <family val="2"/>
        <scheme val="minor"/>
      </rPr>
      <t xml:space="preserve">ARTWORK DEADLINE:  </t>
    </r>
    <r>
      <rPr>
        <b/>
        <u/>
        <sz val="16"/>
        <color rgb="FFFF0000"/>
        <rFont val="Calibri"/>
        <family val="2"/>
        <scheme val="minor"/>
      </rPr>
      <t>FRIDAY 5 SEPTEMBER 2025</t>
    </r>
    <r>
      <rPr>
        <b/>
        <sz val="10"/>
        <color rgb="FFFF0000"/>
        <rFont val="Calibri"/>
        <family val="2"/>
        <scheme val="minor"/>
      </rPr>
      <t xml:space="preserve">  (PRINT READY FILES ONLY) </t>
    </r>
    <r>
      <rPr>
        <i/>
        <sz val="10"/>
        <color theme="1"/>
        <rFont val="Calibri"/>
        <family val="2"/>
        <scheme val="minor"/>
      </rPr>
      <t xml:space="preserve">
Print ready artwork to be submitted</t>
    </r>
    <r>
      <rPr>
        <b/>
        <i/>
        <sz val="10"/>
        <color rgb="FFFF0000"/>
        <rFont val="Calibri"/>
        <family val="2"/>
        <scheme val="minor"/>
      </rPr>
      <t xml:space="preserve"> no later than Friday, 5 September 2025</t>
    </r>
    <r>
      <rPr>
        <i/>
        <sz val="10"/>
        <color theme="1"/>
        <rFont val="Calibri"/>
        <family val="2"/>
        <scheme val="minor"/>
      </rPr>
      <t xml:space="preserve">.  
We do not have inhouse content design services - exhibitors must outsource content design and only send PRINT READY FILES. 
</t>
    </r>
    <r>
      <rPr>
        <b/>
        <i/>
        <sz val="10"/>
        <color theme="1"/>
        <rFont val="Calibri"/>
        <family val="2"/>
        <scheme val="minor"/>
      </rPr>
      <t>SUBMITTED FILES that require resizing or editing will be charged at R 595.00 per hour.</t>
    </r>
    <r>
      <rPr>
        <i/>
        <sz val="10"/>
        <color theme="1"/>
        <rFont val="Calibri"/>
        <family val="2"/>
        <scheme val="minor"/>
      </rPr>
      <t xml:space="preserve">
</t>
    </r>
    <r>
      <rPr>
        <sz val="10"/>
        <color theme="1"/>
        <rFont val="Calibri"/>
        <family val="2"/>
        <scheme val="minor"/>
      </rPr>
      <t>All hired items must be treated with care, and payment is required prior to delivery. 
Damaged items will be charged for at replacement value. 
All items hired are the responsibility of the exhibitor, until collected by the appointed contractor.</t>
    </r>
  </si>
  <si>
    <r>
      <rPr>
        <b/>
        <sz val="16"/>
        <color rgb="FFFF0000"/>
        <rFont val="Calibri"/>
        <family val="2"/>
        <scheme val="minor"/>
      </rPr>
      <t xml:space="preserve">SUBMISSION DEADLINE: </t>
    </r>
    <r>
      <rPr>
        <b/>
        <u/>
        <sz val="16"/>
        <color rgb="FFFF0000"/>
        <rFont val="Calibri"/>
        <family val="2"/>
        <scheme val="minor"/>
      </rPr>
      <t>FRIDAY 5 SEPTEMBER 2025</t>
    </r>
    <r>
      <rPr>
        <b/>
        <sz val="14"/>
        <color rgb="FFFF0000"/>
        <rFont val="Calibri"/>
        <family val="2"/>
        <scheme val="minor"/>
      </rPr>
      <t xml:space="preserve">
</t>
    </r>
    <r>
      <rPr>
        <sz val="11"/>
        <color theme="1"/>
        <rFont val="Calibri"/>
        <family val="2"/>
        <scheme val="minor"/>
      </rPr>
      <t xml:space="preserve">
</t>
    </r>
    <r>
      <rPr>
        <sz val="10"/>
        <color theme="1"/>
        <rFont val="Calibri"/>
        <family val="2"/>
        <scheme val="minor"/>
      </rPr>
      <t xml:space="preserve">Print ready artwork to be submitted </t>
    </r>
    <r>
      <rPr>
        <b/>
        <sz val="10"/>
        <color rgb="FFFF0000"/>
        <rFont val="Calibri"/>
        <family val="2"/>
        <scheme val="minor"/>
      </rPr>
      <t>no later than no later than Friday, 5 September 2025</t>
    </r>
    <r>
      <rPr>
        <sz val="10"/>
        <color theme="1"/>
        <rFont val="Calibri"/>
        <family val="2"/>
        <scheme val="minor"/>
      </rPr>
      <t>.  
Refer to the</t>
    </r>
    <r>
      <rPr>
        <b/>
        <sz val="10"/>
        <color theme="1"/>
        <rFont val="Calibri"/>
        <family val="2"/>
        <scheme val="minor"/>
      </rPr>
      <t xml:space="preserve"> </t>
    </r>
    <r>
      <rPr>
        <b/>
        <sz val="10"/>
        <color rgb="FFFF0000"/>
        <rFont val="Calibri"/>
        <family val="2"/>
        <scheme val="minor"/>
      </rPr>
      <t>Graphic Specifications Tab</t>
    </r>
    <r>
      <rPr>
        <sz val="10"/>
        <color theme="1"/>
        <rFont val="Calibri"/>
        <family val="2"/>
        <scheme val="minor"/>
      </rPr>
      <t xml:space="preserve"> for artwork preperation. Please contact Expo Solutions for any required artwork dimensions. 
We do not have inhouse content design services - exhibitors must outsource content design and only send PRINT READY FILES. 
</t>
    </r>
    <r>
      <rPr>
        <b/>
        <i/>
        <sz val="10"/>
        <color theme="1"/>
        <rFont val="Calibri"/>
        <family val="2"/>
        <scheme val="minor"/>
      </rPr>
      <t>SUBMITTED FILES that require resizing or editing will be charged at R 595.00 per hour.</t>
    </r>
    <r>
      <rPr>
        <sz val="10"/>
        <color theme="1"/>
        <rFont val="Calibri"/>
        <family val="2"/>
        <scheme val="minor"/>
      </rPr>
      <t xml:space="preserve">
</t>
    </r>
    <r>
      <rPr>
        <b/>
        <sz val="11"/>
        <color rgb="FFFF0000"/>
        <rFont val="Calibri"/>
        <family val="2"/>
        <scheme val="minor"/>
      </rPr>
      <t xml:space="preserve">
</t>
    </r>
    <r>
      <rPr>
        <sz val="11"/>
        <color theme="1"/>
        <rFont val="Calibri"/>
        <family val="2"/>
        <scheme val="minor"/>
      </rPr>
      <t>FORMS SUBMITTED AFTER THIS DATE INCUR A 20% LATE-ORDER SURCHARGE  |  PAYMENT IS DUE ON PRESENTATION OF INVOICE
PAYMENT IS REQUIRED IN FULL PRIOR TO DELIVERY OF ORDERED SERVICES</t>
    </r>
  </si>
  <si>
    <r>
      <rPr>
        <b/>
        <sz val="16"/>
        <color rgb="FFFF0000"/>
        <rFont val="Calibri"/>
        <family val="2"/>
        <scheme val="minor"/>
      </rPr>
      <t xml:space="preserve">ARTWORK DEADLINE:  </t>
    </r>
    <r>
      <rPr>
        <b/>
        <u/>
        <sz val="16"/>
        <color rgb="FFFF0000"/>
        <rFont val="Calibri"/>
        <family val="2"/>
        <scheme val="minor"/>
      </rPr>
      <t>FRIDAY 5 SEPTEMBER 2025</t>
    </r>
    <r>
      <rPr>
        <b/>
        <sz val="10"/>
        <color rgb="FFFF0000"/>
        <rFont val="Calibri"/>
        <family val="2"/>
        <scheme val="minor"/>
      </rPr>
      <t xml:space="preserve">  (PRINT READY FILES ONLY) </t>
    </r>
    <r>
      <rPr>
        <i/>
        <sz val="10"/>
        <color theme="1"/>
        <rFont val="Calibri"/>
        <family val="2"/>
        <scheme val="minor"/>
      </rPr>
      <t xml:space="preserve">
Print ready artwork to be submitted</t>
    </r>
    <r>
      <rPr>
        <b/>
        <i/>
        <sz val="10"/>
        <color rgb="FFFF0000"/>
        <rFont val="Calibri"/>
        <family val="2"/>
        <scheme val="minor"/>
      </rPr>
      <t xml:space="preserve"> no later than no later than Friday, 5 September 2025</t>
    </r>
    <r>
      <rPr>
        <i/>
        <sz val="10"/>
        <color theme="1"/>
        <rFont val="Calibri"/>
        <family val="2"/>
        <scheme val="minor"/>
      </rPr>
      <t xml:space="preserve">.  
We do not have inhouse content design services - exhibitors must outsource content design and only send PRINT READY FILES. 
</t>
    </r>
    <r>
      <rPr>
        <b/>
        <i/>
        <sz val="10"/>
        <color theme="1"/>
        <rFont val="Calibri"/>
        <family val="2"/>
        <scheme val="minor"/>
      </rPr>
      <t>SUBMITTED FILES that require resizing or editing will be charged at R 595.00 per hour.</t>
    </r>
    <r>
      <rPr>
        <i/>
        <sz val="10"/>
        <color theme="1"/>
        <rFont val="Calibri"/>
        <family val="2"/>
        <scheme val="minor"/>
      </rPr>
      <t xml:space="preserve">
</t>
    </r>
    <r>
      <rPr>
        <sz val="10"/>
        <color theme="1"/>
        <rFont val="Calibri"/>
        <family val="2"/>
        <scheme val="minor"/>
      </rPr>
      <t>All hired items must be treated with care, and payment is required prior to delivery. 
Damaged items will be charged for at replacement value. 
All items hired are the responsibility of the exhibitor, until collected by the appointed contractor.</t>
    </r>
  </si>
  <si>
    <r>
      <rPr>
        <b/>
        <sz val="16"/>
        <color rgb="FFFF0000"/>
        <rFont val="Calibri (Body)"/>
      </rPr>
      <t xml:space="preserve">ARTWORK DEADLINE: </t>
    </r>
    <r>
      <rPr>
        <b/>
        <u/>
        <sz val="16"/>
        <color rgb="FFFF0000"/>
        <rFont val="Calibri (Body)"/>
      </rPr>
      <t>FRIDAY 5 SEPTEMBER 2025</t>
    </r>
    <r>
      <rPr>
        <b/>
        <sz val="10"/>
        <color rgb="FFFF0000"/>
        <rFont val="Calibri"/>
        <family val="2"/>
        <scheme val="minor"/>
      </rPr>
      <t xml:space="preserve">  (PRINT READY FILES ONLY) 
</t>
    </r>
    <r>
      <rPr>
        <sz val="10"/>
        <color theme="1"/>
        <rFont val="Calibri"/>
        <family val="2"/>
        <scheme val="minor"/>
      </rPr>
      <t>Print ready artwork to be submitted by</t>
    </r>
    <r>
      <rPr>
        <b/>
        <i/>
        <sz val="10"/>
        <color rgb="FFFF0000"/>
        <rFont val="Calibri"/>
        <family val="2"/>
        <scheme val="minor"/>
      </rPr>
      <t xml:space="preserve"> no later than no later than Friday, 5 September 2025</t>
    </r>
    <r>
      <rPr>
        <sz val="10"/>
        <color theme="1"/>
        <rFont val="Calibri"/>
        <family val="2"/>
        <scheme val="minor"/>
      </rPr>
      <t xml:space="preserve">.  
We do not have inhouse content design services - exhibitors must outsource content design and only send PRINT READY FILES. 
</t>
    </r>
    <r>
      <rPr>
        <b/>
        <i/>
        <sz val="10"/>
        <color theme="1"/>
        <rFont val="Calibri"/>
        <family val="2"/>
        <scheme val="minor"/>
      </rPr>
      <t>SUBMITTED FILES that require resizing or editing will be charged at R 595.00 per hour.</t>
    </r>
    <r>
      <rPr>
        <sz val="10"/>
        <color theme="1"/>
        <rFont val="Calibri"/>
        <family val="2"/>
        <scheme val="minor"/>
      </rPr>
      <t xml:space="preserve">
All hired items must be treated with care, and are payable prior to delivery.  
Damaged items will be charged for at replacement value. 
All items hired are the responsibility of the exhibitor, until collected by the appointed contra</t>
    </r>
    <r>
      <rPr>
        <sz val="10"/>
        <rFont val="Calibri"/>
        <family val="2"/>
        <scheme val="minor"/>
      </rPr>
      <t>ctor</t>
    </r>
    <r>
      <rPr>
        <b/>
        <sz val="10"/>
        <rFont val="Calibri"/>
        <family val="2"/>
        <scheme val="minor"/>
      </rPr>
      <t>.</t>
    </r>
  </si>
  <si>
    <t>CUTBS01</t>
  </si>
  <si>
    <t>CUTBS02</t>
  </si>
  <si>
    <t>CUTBS03</t>
  </si>
  <si>
    <t>CUTBS04</t>
  </si>
  <si>
    <t>CUTBS05</t>
  </si>
  <si>
    <t>CUTBS06</t>
  </si>
  <si>
    <t>Charcoal</t>
  </si>
  <si>
    <t>Clear</t>
  </si>
  <si>
    <t>CUTBS07</t>
  </si>
  <si>
    <t>CUTBS08</t>
  </si>
  <si>
    <t>CUTBS09</t>
  </si>
  <si>
    <t>Gunmetal &amp; Wood Top</t>
  </si>
  <si>
    <t>CUTBS10</t>
  </si>
  <si>
    <t>CUTBS11</t>
  </si>
  <si>
    <t>CUTBS12</t>
  </si>
  <si>
    <t>CUTBS13</t>
  </si>
  <si>
    <t>White &amp; Wood Top</t>
  </si>
  <si>
    <t>CUTBS14</t>
  </si>
  <si>
    <t>CUTBS15</t>
  </si>
  <si>
    <t>CUTBS16</t>
  </si>
  <si>
    <t>CUTBS17</t>
  </si>
  <si>
    <t>CUTBS18</t>
  </si>
  <si>
    <t>CUTBS23</t>
  </si>
  <si>
    <t>CUTBS24</t>
  </si>
  <si>
    <t>CUTCK02</t>
  </si>
  <si>
    <t>CUTCK03</t>
  </si>
  <si>
    <t>CUTCK04</t>
  </si>
  <si>
    <t>CUTCK05</t>
  </si>
  <si>
    <t>CUTCK06</t>
  </si>
  <si>
    <t>CUTCK07</t>
  </si>
  <si>
    <t>Black Top</t>
  </si>
  <si>
    <t>Natural Wood Top</t>
  </si>
  <si>
    <t>White Top</t>
  </si>
  <si>
    <t>Aluminum Top</t>
  </si>
  <si>
    <t>Natural Top</t>
  </si>
  <si>
    <t>CUTCK10</t>
  </si>
  <si>
    <t>CUTCK11</t>
  </si>
  <si>
    <t>CUTCK12</t>
  </si>
  <si>
    <t>CUTCK13</t>
  </si>
  <si>
    <t>CUTCK14</t>
  </si>
  <si>
    <t>CUTCK15</t>
  </si>
  <si>
    <t>CUTCK16</t>
  </si>
  <si>
    <t>CUTCK17</t>
  </si>
  <si>
    <t>CUTCK18</t>
  </si>
  <si>
    <t>CUTCK19</t>
  </si>
  <si>
    <t>CUTCK20</t>
  </si>
  <si>
    <t xml:space="preserve">White </t>
  </si>
  <si>
    <t>CUTCC01</t>
  </si>
  <si>
    <t>CUTCC02</t>
  </si>
  <si>
    <t>CUTCC06</t>
  </si>
  <si>
    <t>CUTCC07</t>
  </si>
  <si>
    <t>CUTCC08</t>
  </si>
  <si>
    <t>CUTCC09</t>
  </si>
  <si>
    <t>Dark Blue</t>
  </si>
  <si>
    <t>Duck Egg Blue</t>
  </si>
  <si>
    <t>Gold</t>
  </si>
  <si>
    <t>Matt Black</t>
  </si>
  <si>
    <t>Red</t>
  </si>
  <si>
    <t>CUTCC10</t>
  </si>
  <si>
    <t>CUTCC11</t>
  </si>
  <si>
    <t xml:space="preserve">CUTCC12 </t>
  </si>
  <si>
    <t>CUTCC13</t>
  </si>
  <si>
    <t>CUTCC14</t>
  </si>
  <si>
    <t>CUTCC16</t>
  </si>
  <si>
    <t>CUTCC17</t>
  </si>
  <si>
    <t>CUTCC18</t>
  </si>
  <si>
    <t xml:space="preserve">White &amp; Wood Top </t>
  </si>
  <si>
    <t>Blue</t>
  </si>
  <si>
    <t>CUTCC19</t>
  </si>
  <si>
    <t>CUTCC20</t>
  </si>
  <si>
    <t>CUTCC21</t>
  </si>
  <si>
    <t>CUTCC22</t>
  </si>
  <si>
    <t>CUTCC23</t>
  </si>
  <si>
    <t>CUTCC24</t>
  </si>
  <si>
    <t>CUTCC25</t>
  </si>
  <si>
    <t>CUTCC26</t>
  </si>
  <si>
    <t>CUTCC27</t>
  </si>
  <si>
    <t xml:space="preserve">Black </t>
  </si>
  <si>
    <t xml:space="preserve"> Grey</t>
  </si>
  <si>
    <t>Yellow</t>
  </si>
  <si>
    <t>Steel with wood top (table cloth recommended)</t>
  </si>
  <si>
    <t>CUTMS16</t>
  </si>
  <si>
    <t>CUTMS17</t>
  </si>
  <si>
    <t>CUTMS12</t>
  </si>
  <si>
    <t>CUTMS13</t>
  </si>
  <si>
    <t>CUTMS14</t>
  </si>
  <si>
    <t xml:space="preserve"> Blue</t>
  </si>
  <si>
    <t>CUTMS10</t>
  </si>
  <si>
    <t>CUTMS11</t>
  </si>
  <si>
    <t>Chrome</t>
  </si>
  <si>
    <t>CUTMS05</t>
  </si>
  <si>
    <t>CUTMS06</t>
  </si>
  <si>
    <t>CUTMS07</t>
  </si>
  <si>
    <t>CUTMS08</t>
  </si>
  <si>
    <t>Mahogany</t>
  </si>
  <si>
    <t>CUTMS01</t>
  </si>
  <si>
    <t>CUTMS03</t>
  </si>
  <si>
    <t>CUTMS04</t>
  </si>
  <si>
    <t>CUTMS02</t>
  </si>
  <si>
    <t>CUTCS16</t>
  </si>
  <si>
    <t>Black with Natural Top</t>
  </si>
  <si>
    <t>White with Natural Top</t>
  </si>
  <si>
    <t xml:space="preserve">CUTCS17  </t>
  </si>
  <si>
    <t xml:space="preserve">Dark Blue </t>
  </si>
  <si>
    <t>Pea Green</t>
  </si>
  <si>
    <t>CUTCS19</t>
  </si>
  <si>
    <t>CUTCS20</t>
  </si>
  <si>
    <t>CUTCS21</t>
  </si>
  <si>
    <t>CUTCS22</t>
  </si>
  <si>
    <t>CUTCS23</t>
  </si>
  <si>
    <t>CUTCS24</t>
  </si>
  <si>
    <t>CUTCS25</t>
  </si>
  <si>
    <t>CUTCS26</t>
  </si>
  <si>
    <t>Teal</t>
  </si>
  <si>
    <t>Taupe</t>
  </si>
  <si>
    <t>CUTSL01</t>
  </si>
  <si>
    <t>CUTSL03</t>
  </si>
  <si>
    <t xml:space="preserve">Black  </t>
  </si>
  <si>
    <t>CUTSL02</t>
  </si>
  <si>
    <t>CUTSL04</t>
  </si>
  <si>
    <t>CUTSL05</t>
  </si>
  <si>
    <t>CUTSL06</t>
  </si>
  <si>
    <t>CUTSL07</t>
  </si>
  <si>
    <t>CUTSL09</t>
  </si>
  <si>
    <t>CUTSL08</t>
  </si>
  <si>
    <t>CUTSL10</t>
  </si>
  <si>
    <t>CUTCF01</t>
  </si>
  <si>
    <t>CUTCF02</t>
  </si>
  <si>
    <t>CUTCF03</t>
  </si>
  <si>
    <t>CUTCF08</t>
  </si>
  <si>
    <t>CUTCF09</t>
  </si>
  <si>
    <t>CUTCF10</t>
  </si>
  <si>
    <t>CUTCF11</t>
  </si>
  <si>
    <t xml:space="preserve">Light Grey </t>
  </si>
  <si>
    <t>Medium Blue</t>
  </si>
  <si>
    <t>CUTPL01</t>
  </si>
  <si>
    <t>CUTPL02</t>
  </si>
  <si>
    <t>CUTPL03</t>
  </si>
  <si>
    <t>CUTPL05</t>
  </si>
  <si>
    <t>CUTPL06</t>
  </si>
  <si>
    <t>CUTPL07</t>
  </si>
  <si>
    <t>CUTPL08</t>
  </si>
  <si>
    <t>CUTPL09</t>
  </si>
  <si>
    <t>Light Grey</t>
  </si>
  <si>
    <t xml:space="preserve">Stone </t>
  </si>
  <si>
    <t>CUTCS01</t>
  </si>
  <si>
    <t>CUTCS02</t>
  </si>
  <si>
    <t>CUTCS03</t>
  </si>
  <si>
    <t>CUTCS04</t>
  </si>
  <si>
    <t>CUTCS05</t>
  </si>
  <si>
    <t>CUTCS06</t>
  </si>
  <si>
    <t>CUTCS07</t>
  </si>
  <si>
    <t>CUTCS08</t>
  </si>
  <si>
    <t>CUTCS14</t>
  </si>
  <si>
    <t>CUTCS15</t>
  </si>
  <si>
    <t>CUTCS12</t>
  </si>
  <si>
    <t>CUTCS13</t>
  </si>
  <si>
    <t>CUTPL30</t>
  </si>
  <si>
    <t>CUTPL31</t>
  </si>
  <si>
    <t>CUTPL32</t>
  </si>
  <si>
    <t>CUTPL33</t>
  </si>
  <si>
    <t>Camel</t>
  </si>
  <si>
    <t>Cloudy</t>
  </si>
  <si>
    <t>Oyster</t>
  </si>
  <si>
    <t>CUTPL23</t>
  </si>
  <si>
    <t xml:space="preserve">CUTPL24  </t>
  </si>
  <si>
    <t>Biscuit</t>
  </si>
  <si>
    <t xml:space="preserve">Burgundy </t>
  </si>
  <si>
    <t xml:space="preserve">Charcoal </t>
  </si>
  <si>
    <t>CUTPL10</t>
  </si>
  <si>
    <t>CUTPL11</t>
  </si>
  <si>
    <t>CUTPL12</t>
  </si>
  <si>
    <t>CUTPL18</t>
  </si>
  <si>
    <t>CUTPL19</t>
  </si>
  <si>
    <t>CUTPL20</t>
  </si>
  <si>
    <t>Stone</t>
  </si>
  <si>
    <t>Clay</t>
  </si>
  <si>
    <t>CUTPL13</t>
  </si>
  <si>
    <t>CUTP14</t>
  </si>
  <si>
    <t>CUTP15</t>
  </si>
  <si>
    <t>CUTPL16</t>
  </si>
  <si>
    <t>2 x White Leipzig Bar Stools, 1 x Glass Cocktail Table, 1 x Waste Bin</t>
  </si>
  <si>
    <t>2 x White Leipzig Bar Stools, 1 x White Top Cocktail Table, 1 x White Brochure Stand Wooden, 1 x Waste Bin</t>
  </si>
  <si>
    <t>4 x White Leipzig Bar Stools, 2 x Glass Cocktail Tables, 1 x White Brochure Stand Wooden, 1 x Waste Bin</t>
  </si>
  <si>
    <t>BRANDING (VINYL PRINT OR FABRIC BANNERS)</t>
  </si>
  <si>
    <t>For connection of machinery/equipment only</t>
  </si>
  <si>
    <t>Row</t>
  </si>
  <si>
    <t>Fascia</t>
  </si>
  <si>
    <t>FASCIA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</si>
</sst>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_-&quot;R&quot;* #,##0.00_-;\-&quot;R&quot;* #,##0.00_-;_-&quot;R&quot;* &quot;-&quot;??_-;_-@_-"/>
    <numFmt numFmtId="165" formatCode="&quot;R&quot;\ #,##0.00"/>
    <numFmt numFmtId="166" formatCode="[$R-1C09]#,##0.00"/>
    <numFmt numFmtId="167" formatCode="&quot;R&quot;#,##0.00"/>
    <numFmt numFmtId="168" formatCode="[$-1C09]dd\ mmmm\ yyyy;@"/>
  </numFmts>
  <fonts count="93">
    <font>
      <sz val="11"/>
      <color theme="1"/>
      <name val="Calibri"/>
      <family val="2"/>
      <scheme val="minor"/>
    </font>
    <font>
      <sz val="12"/>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b/>
      <sz val="14"/>
      <color theme="0"/>
      <name val="Calibri"/>
      <family val="2"/>
      <scheme val="minor"/>
    </font>
    <font>
      <b/>
      <sz val="10"/>
      <color theme="0"/>
      <name val="Calibri"/>
      <family val="2"/>
      <scheme val="minor"/>
    </font>
    <font>
      <sz val="10"/>
      <name val="Calibri"/>
      <family val="2"/>
      <scheme val="minor"/>
    </font>
    <font>
      <b/>
      <sz val="10"/>
      <color rgb="FFFF0000"/>
      <name val="Calibri"/>
      <family val="2"/>
      <scheme val="minor"/>
    </font>
    <font>
      <sz val="9"/>
      <name val="Calibri"/>
      <family val="2"/>
      <scheme val="minor"/>
    </font>
    <font>
      <sz val="10"/>
      <color rgb="FF000000"/>
      <name val="Calibri"/>
      <family val="2"/>
      <scheme val="minor"/>
    </font>
    <font>
      <sz val="10"/>
      <color rgb="FFFF0000"/>
      <name val="Calibri"/>
      <family val="2"/>
      <scheme val="minor"/>
    </font>
    <font>
      <b/>
      <u/>
      <sz val="10"/>
      <color theme="1"/>
      <name val="Calibri"/>
      <family val="2"/>
      <scheme val="minor"/>
    </font>
    <font>
      <b/>
      <sz val="11"/>
      <color rgb="FFFF0000"/>
      <name val="Calibri"/>
      <family val="2"/>
      <scheme val="minor"/>
    </font>
    <font>
      <b/>
      <sz val="12"/>
      <color theme="1"/>
      <name val="Calibri"/>
      <family val="2"/>
      <scheme val="minor"/>
    </font>
    <font>
      <u/>
      <sz val="11"/>
      <color theme="10"/>
      <name val="Calibri"/>
      <family val="2"/>
    </font>
    <font>
      <i/>
      <sz val="11"/>
      <color theme="1"/>
      <name val="Calibri"/>
      <family val="2"/>
      <scheme val="minor"/>
    </font>
    <font>
      <sz val="24"/>
      <color theme="1"/>
      <name val="Calibri"/>
      <family val="2"/>
      <scheme val="minor"/>
    </font>
    <font>
      <i/>
      <sz val="10"/>
      <color theme="1"/>
      <name val="Calibri"/>
      <family val="2"/>
      <scheme val="minor"/>
    </font>
    <font>
      <b/>
      <sz val="12"/>
      <color rgb="FFFF0000"/>
      <name val="Calibri"/>
      <family val="2"/>
      <scheme val="minor"/>
    </font>
    <font>
      <b/>
      <sz val="11"/>
      <name val="Calibri"/>
      <family val="2"/>
      <scheme val="minor"/>
    </font>
    <font>
      <sz val="11"/>
      <name val="Calibri"/>
      <family val="2"/>
      <scheme val="minor"/>
    </font>
    <font>
      <b/>
      <sz val="12"/>
      <color theme="0"/>
      <name val="Calibri"/>
      <family val="2"/>
      <scheme val="minor"/>
    </font>
    <font>
      <b/>
      <sz val="10"/>
      <name val="Calibri"/>
      <family val="2"/>
      <scheme val="minor"/>
    </font>
    <font>
      <i/>
      <sz val="10"/>
      <color rgb="FFFF0000"/>
      <name val="Calibri"/>
      <family val="2"/>
      <scheme val="minor"/>
    </font>
    <font>
      <b/>
      <i/>
      <sz val="10"/>
      <color rgb="FFFF0000"/>
      <name val="Calibri"/>
      <family val="2"/>
      <scheme val="minor"/>
    </font>
    <font>
      <b/>
      <i/>
      <sz val="8"/>
      <color rgb="FFFF0000"/>
      <name val="Calibri"/>
      <family val="2"/>
      <scheme val="minor"/>
    </font>
    <font>
      <b/>
      <i/>
      <sz val="9"/>
      <color rgb="FFFF0000"/>
      <name val="Calibri"/>
      <family val="2"/>
      <scheme val="minor"/>
    </font>
    <font>
      <b/>
      <i/>
      <sz val="10"/>
      <color theme="0"/>
      <name val="Calibri"/>
      <family val="2"/>
      <scheme val="minor"/>
    </font>
    <font>
      <b/>
      <i/>
      <sz val="10"/>
      <color theme="1"/>
      <name val="Calibri"/>
      <family val="2"/>
      <scheme val="minor"/>
    </font>
    <font>
      <b/>
      <sz val="11"/>
      <color theme="0"/>
      <name val="Calibri"/>
      <family val="2"/>
      <scheme val="minor"/>
    </font>
    <font>
      <b/>
      <sz val="16"/>
      <color theme="0"/>
      <name val="Calibri"/>
      <family val="2"/>
      <scheme val="minor"/>
    </font>
    <font>
      <sz val="14"/>
      <color rgb="FFFF0000"/>
      <name val="Calibri"/>
      <family val="2"/>
      <scheme val="minor"/>
    </font>
    <font>
      <sz val="8"/>
      <color theme="1"/>
      <name val="Calibri"/>
      <family val="2"/>
      <scheme val="minor"/>
    </font>
    <font>
      <vertAlign val="superscript"/>
      <sz val="10"/>
      <color theme="1"/>
      <name val="Calibri"/>
      <family val="2"/>
      <scheme val="minor"/>
    </font>
    <font>
      <sz val="9"/>
      <color theme="1"/>
      <name val="Calibri"/>
      <family val="2"/>
      <scheme val="minor"/>
    </font>
    <font>
      <sz val="11"/>
      <color theme="1"/>
      <name val="Calibri"/>
      <family val="2"/>
      <scheme val="minor"/>
    </font>
    <font>
      <b/>
      <i/>
      <sz val="10"/>
      <color rgb="FF000000"/>
      <name val="Calibri"/>
      <family val="2"/>
      <scheme val="minor"/>
    </font>
    <font>
      <i/>
      <sz val="10"/>
      <color rgb="FF000000"/>
      <name val="Calibri"/>
      <family val="2"/>
      <scheme val="minor"/>
    </font>
    <font>
      <sz val="9"/>
      <color theme="0"/>
      <name val="Calibri"/>
      <family val="2"/>
      <scheme val="minor"/>
    </font>
    <font>
      <sz val="10"/>
      <color theme="0"/>
      <name val="Calibri"/>
      <family val="2"/>
      <scheme val="minor"/>
    </font>
    <font>
      <b/>
      <i/>
      <sz val="9"/>
      <name val="Calibri"/>
      <family val="2"/>
      <scheme val="minor"/>
    </font>
    <font>
      <sz val="10"/>
      <name val="Arial"/>
      <family val="2"/>
    </font>
    <font>
      <sz val="11"/>
      <color rgb="FFFF0000"/>
      <name val="Calibri"/>
      <family val="2"/>
      <scheme val="minor"/>
    </font>
    <font>
      <b/>
      <sz val="12"/>
      <color rgb="FF042682"/>
      <name val="Calibri (Body)"/>
    </font>
    <font>
      <u/>
      <sz val="11"/>
      <color theme="1"/>
      <name val="Calibri"/>
      <family val="2"/>
      <scheme val="minor"/>
    </font>
    <font>
      <b/>
      <i/>
      <sz val="11"/>
      <color theme="1"/>
      <name val="Calibri"/>
      <family val="2"/>
      <scheme val="minor"/>
    </font>
    <font>
      <sz val="11"/>
      <color theme="1"/>
      <name val="Calibri (Body)"/>
    </font>
    <font>
      <b/>
      <sz val="14"/>
      <color rgb="FFFF0000"/>
      <name val="Calibri (Body)"/>
    </font>
    <font>
      <u/>
      <sz val="11"/>
      <color theme="1"/>
      <name val="Calibri (Body)"/>
    </font>
    <font>
      <b/>
      <sz val="14"/>
      <color rgb="FF042682"/>
      <name val="Calibri"/>
      <family val="2"/>
      <scheme val="minor"/>
    </font>
    <font>
      <i/>
      <sz val="12"/>
      <color theme="0"/>
      <name val="Calibri"/>
      <family val="2"/>
      <scheme val="minor"/>
    </font>
    <font>
      <i/>
      <u/>
      <sz val="12"/>
      <color theme="0"/>
      <name val="Calibri"/>
      <family val="2"/>
      <scheme val="minor"/>
    </font>
    <font>
      <b/>
      <i/>
      <sz val="20"/>
      <color rgb="FF042682"/>
      <name val="Calibri"/>
      <family val="2"/>
      <scheme val="minor"/>
    </font>
    <font>
      <b/>
      <sz val="12"/>
      <color theme="3"/>
      <name val="Calibri"/>
      <family val="2"/>
      <scheme val="minor"/>
    </font>
    <font>
      <b/>
      <sz val="12"/>
      <color rgb="FFFF0000"/>
      <name val="Calibri (Body)"/>
    </font>
    <font>
      <i/>
      <sz val="10"/>
      <color rgb="FF003192"/>
      <name val="Calibri"/>
      <family val="2"/>
      <scheme val="minor"/>
    </font>
    <font>
      <i/>
      <sz val="10"/>
      <color theme="4" tint="-0.499984740745262"/>
      <name val="Calibri"/>
      <family val="2"/>
      <scheme val="minor"/>
    </font>
    <font>
      <b/>
      <sz val="16"/>
      <color rgb="FFFF0000"/>
      <name val="Calibri (Body)"/>
    </font>
    <font>
      <b/>
      <sz val="14"/>
      <color rgb="FF002060"/>
      <name val="Calibri"/>
      <family val="2"/>
      <scheme val="minor"/>
    </font>
    <font>
      <sz val="12"/>
      <color theme="0"/>
      <name val="Calibri (Body)"/>
    </font>
    <font>
      <b/>
      <sz val="12"/>
      <color theme="0"/>
      <name val="Calibri (Body)"/>
    </font>
    <font>
      <b/>
      <u/>
      <sz val="16"/>
      <color rgb="FFFF0000"/>
      <name val="Calibri (Body)"/>
    </font>
    <font>
      <b/>
      <u/>
      <sz val="11"/>
      <color theme="1"/>
      <name val="Calibri"/>
      <family val="2"/>
      <scheme val="minor"/>
    </font>
    <font>
      <b/>
      <sz val="11"/>
      <color theme="0" tint="-4.9989318521683403E-2"/>
      <name val="Calibri"/>
      <family val="2"/>
      <scheme val="minor"/>
    </font>
    <font>
      <sz val="10"/>
      <color rgb="FF042682"/>
      <name val="Calibri"/>
      <family val="2"/>
      <scheme val="minor"/>
    </font>
    <font>
      <b/>
      <sz val="10"/>
      <color rgb="FF042682"/>
      <name val="Calibri"/>
      <family val="2"/>
      <scheme val="minor"/>
    </font>
    <font>
      <i/>
      <sz val="11"/>
      <color theme="1"/>
      <name val="Calibri (Body)"/>
    </font>
    <font>
      <b/>
      <sz val="11"/>
      <color theme="0"/>
      <name val="Calibri (Body)"/>
    </font>
    <font>
      <b/>
      <sz val="11"/>
      <color rgb="FFFFFF00"/>
      <name val="Calibri (Body)"/>
    </font>
    <font>
      <b/>
      <u/>
      <sz val="12"/>
      <color rgb="FF042682"/>
      <name val="Calibri"/>
      <family val="2"/>
    </font>
    <font>
      <b/>
      <sz val="16"/>
      <color rgb="FF042682"/>
      <name val="Calibri"/>
      <family val="2"/>
      <scheme val="minor"/>
    </font>
    <font>
      <b/>
      <sz val="16"/>
      <color rgb="FFFF0000"/>
      <name val="Calibri"/>
      <family val="2"/>
      <scheme val="minor"/>
    </font>
    <font>
      <b/>
      <sz val="11"/>
      <color rgb="FFC00000"/>
      <name val="Calibri"/>
      <family val="2"/>
      <scheme val="minor"/>
    </font>
    <font>
      <b/>
      <sz val="12"/>
      <name val="Calibri"/>
      <family val="2"/>
      <scheme val="minor"/>
    </font>
    <font>
      <sz val="12"/>
      <name val="Calibri"/>
      <family val="2"/>
      <scheme val="minor"/>
    </font>
    <font>
      <b/>
      <u/>
      <sz val="12"/>
      <name val="Calibri"/>
      <family val="2"/>
      <scheme val="minor"/>
    </font>
    <font>
      <b/>
      <sz val="12"/>
      <name val="Calibri (Body)"/>
    </font>
    <font>
      <i/>
      <sz val="11"/>
      <color rgb="FFFF0000"/>
      <name val="Calibri"/>
      <family val="2"/>
      <scheme val="minor"/>
    </font>
    <font>
      <b/>
      <sz val="10"/>
      <color rgb="FF0070C0"/>
      <name val="Calibri"/>
      <family val="2"/>
      <scheme val="minor"/>
    </font>
    <font>
      <b/>
      <i/>
      <u/>
      <sz val="11"/>
      <color rgb="FF0070C0"/>
      <name val="Calibri (Body)"/>
    </font>
    <font>
      <b/>
      <i/>
      <sz val="8"/>
      <color rgb="FF0070C0"/>
      <name val="Calibri"/>
      <family val="2"/>
      <scheme val="minor"/>
    </font>
    <font>
      <i/>
      <sz val="8"/>
      <color rgb="FF0070C0"/>
      <name val="Calibri"/>
      <family val="2"/>
      <scheme val="minor"/>
    </font>
    <font>
      <b/>
      <u/>
      <sz val="12"/>
      <color rgb="FF003192"/>
      <name val="Calibri"/>
      <family val="2"/>
    </font>
    <font>
      <b/>
      <i/>
      <sz val="11"/>
      <color rgb="FFFF0000"/>
      <name val="Calibri"/>
      <family val="2"/>
      <scheme val="minor"/>
    </font>
    <font>
      <b/>
      <u/>
      <sz val="16"/>
      <color rgb="FFFF0000"/>
      <name val="Calibri"/>
      <family val="2"/>
      <scheme val="minor"/>
    </font>
    <font>
      <b/>
      <sz val="14"/>
      <color rgb="FFFF0000"/>
      <name val="Calibri"/>
      <family val="2"/>
      <scheme val="minor"/>
    </font>
    <font>
      <b/>
      <sz val="9"/>
      <color theme="0"/>
      <name val="Calibri (Body)"/>
    </font>
    <font>
      <sz val="12"/>
      <color theme="0"/>
      <name val="Calibri"/>
      <family val="2"/>
      <scheme val="minor"/>
    </font>
    <font>
      <b/>
      <u/>
      <sz val="11"/>
      <color rgb="FFFF0000"/>
      <name val="Calibri"/>
      <family val="2"/>
      <scheme val="minor"/>
    </font>
    <font>
      <b/>
      <u/>
      <sz val="10"/>
      <color rgb="FFFF0000"/>
      <name val="Calibri"/>
      <family val="2"/>
      <scheme val="minor"/>
    </font>
    <font>
      <sz val="10"/>
      <color rgb="FF000000"/>
      <name val="Calibri"/>
      <family val="2"/>
    </font>
    <font>
      <b/>
      <sz val="11"/>
      <color theme="1"/>
      <name val="Calibri (Body)"/>
    </font>
  </fonts>
  <fills count="11">
    <fill>
      <patternFill patternType="none"/>
    </fill>
    <fill>
      <patternFill patternType="gray125"/>
    </fill>
    <fill>
      <patternFill patternType="solid">
        <fgColor theme="1" tint="0.499984740745262"/>
        <bgColor indexed="64"/>
      </patternFill>
    </fill>
    <fill>
      <patternFill patternType="solid">
        <fgColor theme="0" tint="-4.9989318521683403E-2"/>
        <bgColor indexed="64"/>
      </patternFill>
    </fill>
    <fill>
      <patternFill patternType="solid">
        <fgColor rgb="FFFFFF81"/>
        <bgColor indexed="64"/>
      </patternFill>
    </fill>
    <fill>
      <patternFill patternType="solid">
        <fgColor theme="0"/>
        <bgColor indexed="64"/>
      </patternFill>
    </fill>
    <fill>
      <patternFill patternType="solid">
        <fgColor rgb="FF002060"/>
        <bgColor indexed="64"/>
      </patternFill>
    </fill>
    <fill>
      <patternFill patternType="solid">
        <fgColor rgb="FF042682"/>
        <bgColor indexed="64"/>
      </patternFill>
    </fill>
    <fill>
      <patternFill patternType="solid">
        <fgColor rgb="FFD9E1F2"/>
        <bgColor indexed="64"/>
      </patternFill>
    </fill>
    <fill>
      <patternFill patternType="solid">
        <fgColor theme="0" tint="-0.14999847407452621"/>
        <bgColor indexed="64"/>
      </patternFill>
    </fill>
    <fill>
      <patternFill patternType="solid">
        <fgColor rgb="FFFFFFCC"/>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rgb="FF969696"/>
      </right>
      <top/>
      <bottom/>
      <diagonal/>
    </border>
    <border>
      <left/>
      <right style="thin">
        <color indexed="64"/>
      </right>
      <top/>
      <bottom/>
      <diagonal/>
    </border>
    <border>
      <left style="thin">
        <color indexed="64"/>
      </left>
      <right/>
      <top/>
      <bottom/>
      <diagonal/>
    </border>
    <border>
      <left/>
      <right/>
      <top/>
      <bottom style="medium">
        <color indexed="64"/>
      </bottom>
      <diagonal/>
    </border>
    <border>
      <left/>
      <right style="medium">
        <color theme="1"/>
      </right>
      <top style="medium">
        <color theme="1"/>
      </top>
      <bottom style="medium">
        <color theme="1"/>
      </bottom>
      <diagonal/>
    </border>
    <border>
      <left/>
      <right/>
      <top style="medium">
        <color theme="1"/>
      </top>
      <bottom style="medium">
        <color theme="1"/>
      </bottom>
      <diagonal/>
    </border>
    <border>
      <left style="medium">
        <color theme="1"/>
      </left>
      <right/>
      <top style="medium">
        <color theme="1"/>
      </top>
      <bottom style="medium">
        <color theme="1"/>
      </bottom>
      <diagonal/>
    </border>
    <border>
      <left/>
      <right style="medium">
        <color theme="1"/>
      </right>
      <top/>
      <bottom style="medium">
        <color theme="1"/>
      </bottom>
      <diagonal/>
    </border>
    <border>
      <left/>
      <right/>
      <top/>
      <bottom style="medium">
        <color theme="1"/>
      </bottom>
      <diagonal/>
    </border>
    <border>
      <left style="thin">
        <color theme="1"/>
      </left>
      <right/>
      <top/>
      <bottom style="medium">
        <color theme="1"/>
      </bottom>
      <diagonal/>
    </border>
    <border>
      <left/>
      <right style="thin">
        <color theme="1"/>
      </right>
      <top/>
      <bottom style="medium">
        <color theme="1"/>
      </bottom>
      <diagonal/>
    </border>
    <border>
      <left style="medium">
        <color theme="1"/>
      </left>
      <right/>
      <top/>
      <bottom style="medium">
        <color theme="1"/>
      </bottom>
      <diagonal/>
    </border>
    <border>
      <left/>
      <right style="medium">
        <color theme="1"/>
      </right>
      <top style="thin">
        <color theme="1"/>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bottom/>
      <diagonal/>
    </border>
    <border>
      <left style="medium">
        <color theme="1"/>
      </left>
      <right/>
      <top/>
      <bottom/>
      <diagonal/>
    </border>
    <border>
      <left style="thin">
        <color theme="1"/>
      </left>
      <right style="thin">
        <color theme="1"/>
      </right>
      <top style="thin">
        <color theme="1"/>
      </top>
      <bottom style="thin">
        <color theme="1"/>
      </bottom>
      <diagonal/>
    </border>
    <border>
      <left/>
      <right style="medium">
        <color theme="1"/>
      </right>
      <top style="medium">
        <color theme="1"/>
      </top>
      <bottom style="thin">
        <color theme="1"/>
      </bottom>
      <diagonal/>
    </border>
    <border>
      <left/>
      <right/>
      <top style="medium">
        <color theme="1"/>
      </top>
      <bottom style="thin">
        <color theme="1"/>
      </bottom>
      <diagonal/>
    </border>
    <border>
      <left style="thin">
        <color theme="1"/>
      </left>
      <right/>
      <top style="medium">
        <color theme="1"/>
      </top>
      <bottom style="thin">
        <color theme="1"/>
      </bottom>
      <diagonal/>
    </border>
    <border>
      <left/>
      <right style="thin">
        <color theme="1"/>
      </right>
      <top style="medium">
        <color theme="1"/>
      </top>
      <bottom/>
      <diagonal/>
    </border>
    <border>
      <left/>
      <right/>
      <top style="medium">
        <color theme="1"/>
      </top>
      <bottom/>
      <diagonal/>
    </border>
    <border>
      <left style="medium">
        <color theme="1"/>
      </left>
      <right/>
      <top style="medium">
        <color theme="1"/>
      </top>
      <bottom/>
      <diagonal/>
    </border>
    <border>
      <left/>
      <right style="thin">
        <color theme="1"/>
      </right>
      <top style="thin">
        <color indexed="64"/>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right/>
      <top style="thin">
        <color indexed="64"/>
      </top>
      <bottom style="thin">
        <color theme="1"/>
      </bottom>
      <diagonal/>
    </border>
    <border>
      <left style="thin">
        <color theme="1"/>
      </left>
      <right/>
      <top style="thin">
        <color indexed="64"/>
      </top>
      <bottom style="thin">
        <color theme="1"/>
      </bottom>
      <diagonal/>
    </border>
    <border>
      <left/>
      <right style="thin">
        <color theme="1"/>
      </right>
      <top style="thin">
        <color theme="1"/>
      </top>
      <bottom style="thin">
        <color theme="1"/>
      </bottom>
      <diagonal/>
    </border>
    <border>
      <left/>
      <right style="thin">
        <color theme="1"/>
      </right>
      <top style="thin">
        <color indexed="64"/>
      </top>
      <bottom style="thin">
        <color indexed="64"/>
      </bottom>
      <diagonal/>
    </border>
    <border>
      <left style="thin">
        <color theme="1"/>
      </left>
      <right/>
      <top style="thin">
        <color indexed="64"/>
      </top>
      <bottom style="thin">
        <color indexed="64"/>
      </bottom>
      <diagonal/>
    </border>
    <border>
      <left/>
      <right style="thin">
        <color theme="1"/>
      </right>
      <top/>
      <bottom style="thin">
        <color auto="1"/>
      </bottom>
      <diagonal/>
    </border>
    <border>
      <left/>
      <right style="thin">
        <color theme="1"/>
      </right>
      <top/>
      <bottom style="thin">
        <color theme="1"/>
      </bottom>
      <diagonal/>
    </border>
    <border>
      <left style="thin">
        <color theme="1"/>
      </left>
      <right/>
      <top/>
      <bottom style="thin">
        <color theme="1"/>
      </bottom>
      <diagonal/>
    </border>
    <border>
      <left style="thin">
        <color theme="1"/>
      </left>
      <right style="thin">
        <color theme="1"/>
      </right>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right style="thin">
        <color theme="1"/>
      </right>
      <top style="thin">
        <color theme="1"/>
      </top>
      <bottom/>
      <diagonal/>
    </border>
    <border>
      <left/>
      <right/>
      <top style="thin">
        <color theme="1"/>
      </top>
      <bottom/>
      <diagonal/>
    </border>
    <border>
      <left style="thin">
        <color theme="1"/>
      </left>
      <right/>
      <top style="thin">
        <color theme="1"/>
      </top>
      <bottom/>
      <diagonal/>
    </border>
    <border>
      <left/>
      <right style="thin">
        <color rgb="FFFF0000"/>
      </right>
      <top/>
      <bottom style="thin">
        <color rgb="FFFF0000"/>
      </bottom>
      <diagonal/>
    </border>
    <border>
      <left/>
      <right/>
      <top/>
      <bottom style="thin">
        <color rgb="FFFF0000"/>
      </bottom>
      <diagonal/>
    </border>
    <border>
      <left style="thin">
        <color rgb="FFFF0000"/>
      </left>
      <right/>
      <top/>
      <bottom style="thin">
        <color rgb="FFFF0000"/>
      </bottom>
      <diagonal/>
    </border>
    <border>
      <left/>
      <right style="thin">
        <color rgb="FFFF0000"/>
      </right>
      <top style="thin">
        <color rgb="FFFF0000"/>
      </top>
      <bottom/>
      <diagonal/>
    </border>
    <border>
      <left/>
      <right/>
      <top style="thin">
        <color rgb="FFFF0000"/>
      </top>
      <bottom/>
      <diagonal/>
    </border>
    <border>
      <left style="thin">
        <color rgb="FFFF0000"/>
      </left>
      <right/>
      <top style="thin">
        <color rgb="FFFF0000"/>
      </top>
      <bottom/>
      <diagonal/>
    </border>
    <border>
      <left style="thin">
        <color indexed="64"/>
      </left>
      <right style="thin">
        <color theme="1"/>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indexed="64"/>
      </right>
      <top style="thin">
        <color theme="1"/>
      </top>
      <bottom style="thin">
        <color theme="1"/>
      </bottom>
      <diagonal/>
    </border>
    <border>
      <left/>
      <right/>
      <top/>
      <bottom style="thin">
        <color theme="1"/>
      </bottom>
      <diagonal/>
    </border>
    <border>
      <left/>
      <right style="thin">
        <color rgb="FFFF0000"/>
      </right>
      <top style="thin">
        <color rgb="FFFF0000"/>
      </top>
      <bottom style="thin">
        <color rgb="FFFF0000"/>
      </bottom>
      <diagonal/>
    </border>
    <border>
      <left/>
      <right/>
      <top style="thin">
        <color rgb="FFFF0000"/>
      </top>
      <bottom style="thin">
        <color rgb="FFFF0000"/>
      </bottom>
      <diagonal/>
    </border>
    <border>
      <left style="thin">
        <color rgb="FFFF0000"/>
      </left>
      <right/>
      <top style="thin">
        <color rgb="FFFF0000"/>
      </top>
      <bottom style="thin">
        <color rgb="FFFF0000"/>
      </bottom>
      <diagonal/>
    </border>
    <border>
      <left/>
      <right style="medium">
        <color rgb="FF002060"/>
      </right>
      <top style="medium">
        <color rgb="FF002060"/>
      </top>
      <bottom style="medium">
        <color rgb="FF002060"/>
      </bottom>
      <diagonal/>
    </border>
    <border>
      <left/>
      <right/>
      <top style="medium">
        <color rgb="FF002060"/>
      </top>
      <bottom style="medium">
        <color rgb="FF002060"/>
      </bottom>
      <diagonal/>
    </border>
    <border>
      <left style="medium">
        <color rgb="FF002060"/>
      </left>
      <right/>
      <top style="medium">
        <color rgb="FF002060"/>
      </top>
      <bottom style="medium">
        <color rgb="FF002060"/>
      </bottom>
      <diagonal/>
    </border>
    <border>
      <left style="thin">
        <color theme="1"/>
      </left>
      <right/>
      <top/>
      <bottom/>
      <diagonal/>
    </border>
    <border>
      <left style="medium">
        <color theme="1"/>
      </left>
      <right style="medium">
        <color theme="1"/>
      </right>
      <top/>
      <bottom/>
      <diagonal/>
    </border>
    <border>
      <left style="medium">
        <color theme="1"/>
      </left>
      <right style="medium">
        <color theme="1"/>
      </right>
      <top style="medium">
        <color theme="1"/>
      </top>
      <bottom/>
      <diagonal/>
    </border>
    <border>
      <left style="thin">
        <color theme="1"/>
      </left>
      <right style="thin">
        <color theme="1"/>
      </right>
      <top style="thin">
        <color theme="1"/>
      </top>
      <bottom/>
      <diagonal/>
    </border>
    <border>
      <left style="thin">
        <color indexed="64"/>
      </left>
      <right style="medium">
        <color theme="1"/>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medium">
        <color theme="1"/>
      </left>
      <right style="thin">
        <color indexed="64"/>
      </right>
      <top style="medium">
        <color theme="1"/>
      </top>
      <bottom style="medium">
        <color theme="1"/>
      </bottom>
      <diagonal/>
    </border>
    <border>
      <left/>
      <right style="thin">
        <color rgb="FFFF0000"/>
      </right>
      <top/>
      <bottom/>
      <diagonal/>
    </border>
    <border>
      <left style="thin">
        <color rgb="FFFF0000"/>
      </left>
      <right/>
      <top/>
      <bottom/>
      <diagonal/>
    </border>
    <border>
      <left style="medium">
        <color theme="1"/>
      </left>
      <right style="medium">
        <color theme="1"/>
      </right>
      <top/>
      <bottom style="medium">
        <color theme="1"/>
      </bottom>
      <diagonal/>
    </border>
    <border>
      <left/>
      <right/>
      <top style="thin">
        <color theme="1"/>
      </top>
      <bottom style="medium">
        <color theme="1"/>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medium">
        <color rgb="FF042682"/>
      </left>
      <right/>
      <top/>
      <bottom/>
      <diagonal/>
    </border>
    <border>
      <left/>
      <right style="medium">
        <color rgb="FF042682"/>
      </right>
      <top style="medium">
        <color rgb="FF042682"/>
      </top>
      <bottom style="medium">
        <color rgb="FF042682"/>
      </bottom>
      <diagonal/>
    </border>
    <border>
      <left/>
      <right/>
      <top style="medium">
        <color rgb="FF042682"/>
      </top>
      <bottom style="medium">
        <color rgb="FF042682"/>
      </bottom>
      <diagonal/>
    </border>
    <border>
      <left style="medium">
        <color rgb="FF042682"/>
      </left>
      <right/>
      <top style="medium">
        <color rgb="FF042682"/>
      </top>
      <bottom style="medium">
        <color rgb="FF042682"/>
      </bottom>
      <diagonal/>
    </border>
    <border>
      <left style="thin">
        <color theme="1"/>
      </left>
      <right style="thin">
        <color theme="1"/>
      </right>
      <top style="thin">
        <color theme="1"/>
      </top>
      <bottom style="thin">
        <color indexed="64"/>
      </bottom>
      <diagonal/>
    </border>
    <border>
      <left style="thin">
        <color auto="1"/>
      </left>
      <right style="thin">
        <color auto="1"/>
      </right>
      <top/>
      <bottom/>
      <diagonal/>
    </border>
    <border>
      <left style="thin">
        <color theme="1"/>
      </left>
      <right style="thin">
        <color theme="1"/>
      </right>
      <top/>
      <bottom/>
      <diagonal/>
    </border>
    <border>
      <left style="thin">
        <color indexed="64"/>
      </left>
      <right style="thin">
        <color theme="1"/>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s>
  <cellStyleXfs count="6">
    <xf numFmtId="0" fontId="0" fillId="0" borderId="0"/>
    <xf numFmtId="0" fontId="15" fillId="0" borderId="0" applyNumberFormat="0" applyFill="0" applyBorder="0" applyAlignment="0" applyProtection="0">
      <alignment vertical="top"/>
      <protection locked="0"/>
    </xf>
    <xf numFmtId="43" fontId="36" fillId="0" borderId="0" applyFont="0" applyFill="0" applyBorder="0" applyAlignment="0" applyProtection="0"/>
    <xf numFmtId="0" fontId="42" fillId="0" borderId="0"/>
    <xf numFmtId="164" fontId="36" fillId="0" borderId="0" applyFont="0" applyFill="0" applyBorder="0" applyAlignment="0" applyProtection="0"/>
    <xf numFmtId="164" fontId="36" fillId="0" borderId="0" applyFont="0" applyFill="0" applyBorder="0" applyAlignment="0" applyProtection="0"/>
  </cellStyleXfs>
  <cellXfs count="543">
    <xf numFmtId="0" fontId="0" fillId="0" borderId="0" xfId="0"/>
    <xf numFmtId="0" fontId="3" fillId="0" borderId="0" xfId="0" applyFont="1" applyAlignment="1" applyProtection="1">
      <alignment vertical="center"/>
      <protection locked="0"/>
    </xf>
    <xf numFmtId="0" fontId="3" fillId="0" borderId="0" xfId="0" applyFont="1" applyAlignment="1" applyProtection="1">
      <alignment horizontal="left" vertical="center"/>
      <protection locked="0"/>
    </xf>
    <xf numFmtId="0" fontId="2" fillId="0" borderId="0" xfId="0" applyFont="1" applyAlignment="1" applyProtection="1">
      <alignment vertical="center"/>
      <protection locked="0"/>
    </xf>
    <xf numFmtId="0" fontId="3" fillId="0" borderId="0" xfId="0" applyFont="1" applyProtection="1">
      <protection locked="0"/>
    </xf>
    <xf numFmtId="0" fontId="0" fillId="0" borderId="0" xfId="0" applyAlignment="1" applyProtection="1">
      <alignment vertical="center"/>
      <protection locked="0"/>
    </xf>
    <xf numFmtId="0" fontId="0" fillId="0" borderId="0" xfId="0" applyAlignment="1" applyProtection="1">
      <alignment horizontal="right" vertical="center"/>
      <protection locked="0"/>
    </xf>
    <xf numFmtId="0" fontId="6" fillId="0" borderId="0" xfId="0" applyFont="1" applyAlignment="1" applyProtection="1">
      <alignment vertical="center"/>
      <protection locked="0"/>
    </xf>
    <xf numFmtId="0" fontId="4"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165" fontId="3" fillId="0" borderId="0" xfId="0" applyNumberFormat="1" applyFont="1" applyAlignment="1" applyProtection="1">
      <alignment horizontal="right" vertical="center"/>
      <protection locked="0"/>
    </xf>
    <xf numFmtId="165" fontId="3" fillId="0" borderId="0" xfId="0" applyNumberFormat="1" applyFont="1" applyAlignment="1" applyProtection="1">
      <alignment vertical="center"/>
      <protection locked="0"/>
    </xf>
    <xf numFmtId="165" fontId="3" fillId="0" borderId="0" xfId="0" applyNumberFormat="1" applyFont="1" applyAlignment="1">
      <alignment vertical="center"/>
    </xf>
    <xf numFmtId="0" fontId="3" fillId="0" borderId="0" xfId="0" applyFont="1" applyAlignment="1">
      <alignment vertical="center"/>
    </xf>
    <xf numFmtId="0" fontId="6" fillId="0" borderId="0" xfId="0" applyFont="1" applyAlignment="1">
      <alignment vertical="center"/>
    </xf>
    <xf numFmtId="0" fontId="3" fillId="3" borderId="1" xfId="0" applyFont="1" applyFill="1" applyBorder="1" applyAlignment="1">
      <alignment horizontal="left" vertical="center"/>
    </xf>
    <xf numFmtId="0" fontId="0" fillId="0" borderId="0" xfId="0" applyAlignment="1">
      <alignment vertical="center"/>
    </xf>
    <xf numFmtId="0" fontId="0" fillId="5" borderId="0" xfId="0" applyFill="1" applyAlignment="1">
      <alignment vertical="center"/>
    </xf>
    <xf numFmtId="0" fontId="3" fillId="5" borderId="0" xfId="0" applyFont="1" applyFill="1" applyAlignment="1">
      <alignment vertical="center"/>
    </xf>
    <xf numFmtId="0" fontId="0" fillId="5" borderId="0" xfId="0" applyFill="1" applyAlignment="1">
      <alignment horizontal="right" vertical="center"/>
    </xf>
    <xf numFmtId="0" fontId="2" fillId="5" borderId="0" xfId="0" applyFont="1" applyFill="1" applyAlignment="1">
      <alignment vertical="center"/>
    </xf>
    <xf numFmtId="0" fontId="3" fillId="5" borderId="0" xfId="0" applyFont="1" applyFill="1" applyAlignment="1">
      <alignment horizontal="left" vertical="center"/>
    </xf>
    <xf numFmtId="0" fontId="3" fillId="5" borderId="0" xfId="0" applyFont="1" applyFill="1" applyAlignment="1">
      <alignment horizontal="right" vertical="center"/>
    </xf>
    <xf numFmtId="0" fontId="6" fillId="5" borderId="0" xfId="0" applyFont="1" applyFill="1" applyAlignment="1">
      <alignment vertical="center"/>
    </xf>
    <xf numFmtId="0" fontId="5" fillId="5" borderId="0" xfId="0" applyFont="1" applyFill="1" applyAlignment="1">
      <alignment vertical="center"/>
    </xf>
    <xf numFmtId="0" fontId="4" fillId="5" borderId="0" xfId="0" applyFont="1" applyFill="1" applyAlignment="1">
      <alignment vertical="center"/>
    </xf>
    <xf numFmtId="0" fontId="3" fillId="5" borderId="0" xfId="0" applyFont="1" applyFill="1" applyAlignment="1">
      <alignment horizontal="center" vertical="center"/>
    </xf>
    <xf numFmtId="165" fontId="3" fillId="5" borderId="0" xfId="0" applyNumberFormat="1" applyFont="1" applyFill="1" applyAlignment="1">
      <alignment horizontal="right" vertical="center"/>
    </xf>
    <xf numFmtId="0" fontId="3" fillId="5" borderId="0" xfId="0" applyFont="1" applyFill="1" applyAlignment="1" applyProtection="1">
      <alignment vertical="center"/>
      <protection locked="0"/>
    </xf>
    <xf numFmtId="165" fontId="3" fillId="5" borderId="0" xfId="0" applyNumberFormat="1" applyFont="1" applyFill="1" applyAlignment="1">
      <alignment vertical="center"/>
    </xf>
    <xf numFmtId="0" fontId="8" fillId="5" borderId="0" xfId="0" applyFont="1" applyFill="1" applyAlignment="1">
      <alignment horizontal="center" vertical="center" wrapText="1"/>
    </xf>
    <xf numFmtId="0" fontId="8" fillId="5" borderId="0" xfId="0" applyFont="1" applyFill="1" applyAlignment="1">
      <alignment horizontal="right" vertical="center" wrapText="1"/>
    </xf>
    <xf numFmtId="0" fontId="0" fillId="5" borderId="8" xfId="0" applyFill="1" applyBorder="1" applyAlignment="1">
      <alignment vertical="center"/>
    </xf>
    <xf numFmtId="0" fontId="3" fillId="5" borderId="0" xfId="0" applyFont="1" applyFill="1"/>
    <xf numFmtId="0" fontId="0" fillId="5" borderId="0" xfId="0" applyFill="1"/>
    <xf numFmtId="0" fontId="0" fillId="5" borderId="0" xfId="0" applyFill="1" applyAlignment="1">
      <alignment horizontal="center" vertical="center"/>
    </xf>
    <xf numFmtId="165" fontId="0" fillId="5" borderId="0" xfId="0" applyNumberFormat="1" applyFill="1" applyAlignment="1">
      <alignment horizontal="right" vertical="center"/>
    </xf>
    <xf numFmtId="165" fontId="0" fillId="5" borderId="0" xfId="0" applyNumberFormat="1" applyFill="1" applyAlignment="1">
      <alignment vertical="center"/>
    </xf>
    <xf numFmtId="0" fontId="3" fillId="5" borderId="0" xfId="0" applyFont="1" applyFill="1" applyProtection="1">
      <protection locked="0"/>
    </xf>
    <xf numFmtId="0" fontId="14" fillId="5" borderId="0" xfId="0" applyFont="1" applyFill="1" applyAlignment="1">
      <alignment vertical="center"/>
    </xf>
    <xf numFmtId="0" fontId="4" fillId="0" borderId="0" xfId="0" applyFont="1" applyProtection="1">
      <protection locked="0"/>
    </xf>
    <xf numFmtId="0" fontId="3" fillId="5" borderId="9" xfId="0" applyFont="1" applyFill="1" applyBorder="1" applyAlignment="1">
      <alignment vertical="center" wrapText="1"/>
    </xf>
    <xf numFmtId="0" fontId="0" fillId="5" borderId="0" xfId="0" applyFill="1" applyAlignment="1">
      <alignment horizontal="left"/>
    </xf>
    <xf numFmtId="0" fontId="3" fillId="5" borderId="0" xfId="0" applyFont="1" applyFill="1" applyAlignment="1" applyProtection="1">
      <alignment horizontal="left" vertical="center"/>
      <protection locked="0"/>
    </xf>
    <xf numFmtId="0" fontId="0" fillId="0" borderId="0" xfId="0" applyAlignment="1">
      <alignment horizontal="left"/>
    </xf>
    <xf numFmtId="0" fontId="0" fillId="0" borderId="0" xfId="0" applyAlignment="1" applyProtection="1">
      <alignment horizontal="left"/>
      <protection locked="0"/>
    </xf>
    <xf numFmtId="0" fontId="4" fillId="5" borderId="0" xfId="0" applyFont="1" applyFill="1" applyAlignment="1">
      <alignment horizontal="right" vertical="center"/>
    </xf>
    <xf numFmtId="0" fontId="0" fillId="5" borderId="0" xfId="0" applyFill="1" applyAlignment="1" applyProtection="1">
      <alignment vertical="center"/>
      <protection locked="0"/>
    </xf>
    <xf numFmtId="0" fontId="9" fillId="5" borderId="0" xfId="0" applyFont="1" applyFill="1" applyAlignment="1">
      <alignment vertical="center" wrapText="1"/>
    </xf>
    <xf numFmtId="0" fontId="0" fillId="5" borderId="11" xfId="0" applyFill="1" applyBorder="1" applyAlignment="1">
      <alignment vertical="center"/>
    </xf>
    <xf numFmtId="0" fontId="8" fillId="5" borderId="0" xfId="0" applyFont="1" applyFill="1" applyAlignment="1" applyProtection="1">
      <alignment horizontal="center" vertical="center"/>
      <protection locked="0"/>
    </xf>
    <xf numFmtId="0" fontId="3" fillId="5" borderId="0" xfId="0" applyFont="1" applyFill="1" applyAlignment="1">
      <alignment vertical="center" wrapText="1"/>
    </xf>
    <xf numFmtId="0" fontId="18" fillId="5" borderId="0" xfId="0" applyFont="1" applyFill="1" applyAlignment="1">
      <alignment horizontal="center" vertical="center" wrapText="1"/>
    </xf>
    <xf numFmtId="0" fontId="5" fillId="5" borderId="0" xfId="0" applyFont="1" applyFill="1" applyAlignment="1">
      <alignment horizontal="center" vertical="center"/>
    </xf>
    <xf numFmtId="0" fontId="5" fillId="5" borderId="0" xfId="0" applyFont="1" applyFill="1" applyAlignment="1">
      <alignment horizontal="right" vertical="center"/>
    </xf>
    <xf numFmtId="0" fontId="5" fillId="5" borderId="0" xfId="0" applyFont="1" applyFill="1" applyAlignment="1">
      <alignment horizontal="left" vertical="center" wrapText="1"/>
    </xf>
    <xf numFmtId="0" fontId="0" fillId="5" borderId="0" xfId="0" applyFill="1" applyAlignment="1" applyProtection="1">
      <alignment horizontal="right" vertical="center"/>
      <protection locked="0"/>
    </xf>
    <xf numFmtId="0" fontId="24" fillId="5" borderId="0" xfId="0" applyFont="1" applyFill="1" applyAlignment="1">
      <alignment vertical="center" wrapText="1"/>
    </xf>
    <xf numFmtId="0" fontId="5" fillId="0" borderId="0" xfId="0" applyFont="1" applyAlignment="1">
      <alignment vertical="center"/>
    </xf>
    <xf numFmtId="0" fontId="11" fillId="5" borderId="0" xfId="0" applyFont="1" applyFill="1" applyAlignment="1">
      <alignment horizontal="center" vertical="center" wrapText="1"/>
    </xf>
    <xf numFmtId="0" fontId="10" fillId="5" borderId="0" xfId="0" applyFont="1" applyFill="1" applyAlignment="1">
      <alignment horizontal="center" vertical="center"/>
    </xf>
    <xf numFmtId="0" fontId="10" fillId="5" borderId="0" xfId="0" applyFont="1" applyFill="1" applyAlignment="1">
      <alignment vertical="center"/>
    </xf>
    <xf numFmtId="0" fontId="10" fillId="5" borderId="0" xfId="0" applyFont="1" applyFill="1" applyAlignment="1">
      <alignment vertical="center" wrapText="1"/>
    </xf>
    <xf numFmtId="0" fontId="4" fillId="5" borderId="0" xfId="0" applyFont="1" applyFill="1"/>
    <xf numFmtId="166" fontId="3" fillId="5" borderId="0" xfId="0" applyNumberFormat="1" applyFont="1" applyFill="1"/>
    <xf numFmtId="0" fontId="4" fillId="5" borderId="0" xfId="0" applyFont="1" applyFill="1" applyProtection="1">
      <protection locked="0"/>
    </xf>
    <xf numFmtId="0" fontId="41" fillId="5" borderId="0" xfId="0" applyFont="1" applyFill="1" applyAlignment="1">
      <alignment vertical="center"/>
    </xf>
    <xf numFmtId="0" fontId="37" fillId="5" borderId="0" xfId="0" applyFont="1" applyFill="1" applyAlignment="1">
      <alignment horizontal="center" vertical="center"/>
    </xf>
    <xf numFmtId="0" fontId="11" fillId="5" borderId="0" xfId="0" applyFont="1" applyFill="1" applyAlignment="1">
      <alignment vertical="center" wrapText="1"/>
    </xf>
    <xf numFmtId="0" fontId="13" fillId="5" borderId="0" xfId="0" applyFont="1" applyFill="1"/>
    <xf numFmtId="0" fontId="7" fillId="5" borderId="0" xfId="0" applyFont="1" applyFill="1" applyAlignment="1" applyProtection="1">
      <alignment horizontal="left" vertical="top" wrapText="1"/>
      <protection locked="0"/>
    </xf>
    <xf numFmtId="0" fontId="7" fillId="5" borderId="0" xfId="0" applyFont="1" applyFill="1" applyAlignment="1" applyProtection="1">
      <alignment horizontal="center" vertical="center" wrapText="1"/>
      <protection locked="0"/>
    </xf>
    <xf numFmtId="0" fontId="3" fillId="5" borderId="0" xfId="0" applyFont="1" applyFill="1" applyAlignment="1">
      <alignment horizontal="left" vertical="center" wrapText="1"/>
    </xf>
    <xf numFmtId="0" fontId="43" fillId="5" borderId="0" xfId="0" applyFont="1" applyFill="1"/>
    <xf numFmtId="0" fontId="9" fillId="5" borderId="0" xfId="0" applyFont="1" applyFill="1" applyAlignment="1">
      <alignment horizontal="left" vertical="center" wrapText="1"/>
    </xf>
    <xf numFmtId="0" fontId="5" fillId="6" borderId="0" xfId="0" applyFont="1" applyFill="1" applyAlignment="1">
      <alignment vertical="center"/>
    </xf>
    <xf numFmtId="0" fontId="0" fillId="5" borderId="0" xfId="0" applyFill="1" applyAlignment="1">
      <alignment vertical="center" wrapText="1"/>
    </xf>
    <xf numFmtId="164" fontId="22" fillId="7" borderId="18" xfId="4" applyFont="1" applyFill="1" applyBorder="1" applyAlignment="1">
      <alignment vertical="center"/>
    </xf>
    <xf numFmtId="0" fontId="30" fillId="7" borderId="19" xfId="0" applyFont="1" applyFill="1" applyBorder="1" applyAlignment="1">
      <alignment vertical="center"/>
    </xf>
    <xf numFmtId="164" fontId="2" fillId="0" borderId="23" xfId="4" applyFont="1" applyBorder="1" applyAlignment="1">
      <alignment vertical="center"/>
    </xf>
    <xf numFmtId="0" fontId="2" fillId="5" borderId="24" xfId="0" applyFont="1" applyFill="1" applyBorder="1" applyAlignment="1">
      <alignment vertical="center"/>
    </xf>
    <xf numFmtId="164" fontId="13" fillId="0" borderId="23" xfId="4" applyFont="1" applyBorder="1" applyAlignment="1">
      <alignment vertical="center"/>
    </xf>
    <xf numFmtId="0" fontId="2" fillId="8" borderId="28" xfId="0" applyFont="1" applyFill="1" applyBorder="1" applyAlignment="1" applyProtection="1">
      <alignment horizontal="center" vertical="center"/>
      <protection locked="0"/>
    </xf>
    <xf numFmtId="164" fontId="0" fillId="0" borderId="35" xfId="4" applyFont="1" applyBorder="1" applyAlignment="1">
      <alignment vertical="center"/>
    </xf>
    <xf numFmtId="0" fontId="0" fillId="5" borderId="36" xfId="0" applyFill="1" applyBorder="1" applyAlignment="1">
      <alignment vertical="center"/>
    </xf>
    <xf numFmtId="164" fontId="0" fillId="0" borderId="41" xfId="4" applyFont="1" applyBorder="1" applyAlignment="1">
      <alignment vertical="center"/>
    </xf>
    <xf numFmtId="0" fontId="0" fillId="5" borderId="2" xfId="0" applyFill="1" applyBorder="1" applyAlignment="1">
      <alignment vertical="center"/>
    </xf>
    <xf numFmtId="0" fontId="40" fillId="5" borderId="0" xfId="0" applyFont="1" applyFill="1" applyAlignment="1">
      <alignment vertical="center"/>
    </xf>
    <xf numFmtId="164" fontId="0" fillId="0" borderId="43" xfId="4" applyFont="1" applyBorder="1" applyAlignment="1">
      <alignment vertical="center"/>
    </xf>
    <xf numFmtId="0" fontId="47" fillId="5" borderId="8" xfId="0" applyFont="1" applyFill="1" applyBorder="1" applyAlignment="1">
      <alignment vertical="center"/>
    </xf>
    <xf numFmtId="0" fontId="14" fillId="9" borderId="40" xfId="0" applyFont="1" applyFill="1" applyBorder="1" applyAlignment="1">
      <alignment horizontal="right" vertical="center"/>
    </xf>
    <xf numFmtId="0" fontId="4" fillId="9" borderId="47" xfId="0" applyFont="1" applyFill="1" applyBorder="1" applyAlignment="1">
      <alignment vertical="center"/>
    </xf>
    <xf numFmtId="165" fontId="4" fillId="5" borderId="0" xfId="0" applyNumberFormat="1" applyFont="1" applyFill="1" applyAlignment="1">
      <alignment horizontal="left" vertical="center"/>
    </xf>
    <xf numFmtId="0" fontId="0" fillId="5" borderId="0" xfId="0" applyFill="1" applyAlignment="1" applyProtection="1">
      <alignment horizontal="left"/>
      <protection locked="0"/>
    </xf>
    <xf numFmtId="49" fontId="47" fillId="8" borderId="1" xfId="0" applyNumberFormat="1" applyFont="1" applyFill="1" applyBorder="1" applyAlignment="1" applyProtection="1">
      <alignment horizontal="left" vertical="center"/>
      <protection locked="0"/>
    </xf>
    <xf numFmtId="0" fontId="1" fillId="5" borderId="0" xfId="0" applyFont="1" applyFill="1" applyAlignment="1" applyProtection="1">
      <alignment vertical="center"/>
      <protection locked="0"/>
    </xf>
    <xf numFmtId="0" fontId="47" fillId="8" borderId="1" xfId="0" applyFont="1" applyFill="1" applyBorder="1" applyAlignment="1" applyProtection="1">
      <alignment horizontal="left" vertical="center"/>
      <protection locked="0"/>
    </xf>
    <xf numFmtId="0" fontId="31" fillId="5" borderId="0" xfId="0" applyFont="1" applyFill="1" applyAlignment="1">
      <alignment vertical="center"/>
    </xf>
    <xf numFmtId="0" fontId="6" fillId="5" borderId="33" xfId="0" applyFont="1" applyFill="1" applyBorder="1" applyAlignment="1">
      <alignment vertical="center"/>
    </xf>
    <xf numFmtId="0" fontId="5" fillId="5" borderId="33" xfId="0" applyFont="1" applyFill="1" applyBorder="1" applyAlignment="1">
      <alignment vertical="center"/>
    </xf>
    <xf numFmtId="0" fontId="5" fillId="5" borderId="33" xfId="0" applyFont="1" applyFill="1" applyBorder="1" applyAlignment="1">
      <alignment horizontal="right" vertical="center"/>
    </xf>
    <xf numFmtId="0" fontId="5" fillId="5" borderId="33" xfId="0" applyFont="1" applyFill="1" applyBorder="1" applyAlignment="1">
      <alignment horizontal="center" vertical="center"/>
    </xf>
    <xf numFmtId="0" fontId="3" fillId="3" borderId="40" xfId="0" applyFont="1" applyFill="1" applyBorder="1" applyAlignment="1">
      <alignment vertical="center"/>
    </xf>
    <xf numFmtId="0" fontId="3" fillId="3" borderId="24" xfId="0" applyFont="1" applyFill="1" applyBorder="1" applyAlignment="1">
      <alignment vertical="center"/>
    </xf>
    <xf numFmtId="0" fontId="2" fillId="5" borderId="0" xfId="0" applyFont="1" applyFill="1" applyAlignment="1">
      <alignment horizontal="left" vertical="center"/>
    </xf>
    <xf numFmtId="0" fontId="8" fillId="5" borderId="0" xfId="0" applyFont="1" applyFill="1" applyAlignment="1">
      <alignment vertical="center" wrapText="1"/>
    </xf>
    <xf numFmtId="165" fontId="4" fillId="5" borderId="14" xfId="0" applyNumberFormat="1" applyFont="1" applyFill="1" applyBorder="1" applyAlignment="1">
      <alignment vertical="center"/>
    </xf>
    <xf numFmtId="165" fontId="3" fillId="5" borderId="24" xfId="0" applyNumberFormat="1" applyFont="1" applyFill="1" applyBorder="1" applyAlignment="1">
      <alignment vertical="center"/>
    </xf>
    <xf numFmtId="165" fontId="3" fillId="5" borderId="28" xfId="0" applyNumberFormat="1" applyFont="1" applyFill="1" applyBorder="1" applyAlignment="1">
      <alignment horizontal="right" vertical="center"/>
    </xf>
    <xf numFmtId="0" fontId="4" fillId="5" borderId="28" xfId="0" applyFont="1" applyFill="1" applyBorder="1" applyAlignment="1">
      <alignment horizontal="center" vertical="center"/>
    </xf>
    <xf numFmtId="0" fontId="4" fillId="3" borderId="28" xfId="0" applyFont="1" applyFill="1" applyBorder="1" applyAlignment="1">
      <alignment horizontal="center" vertical="center"/>
    </xf>
    <xf numFmtId="0" fontId="8" fillId="8" borderId="28" xfId="0" applyFont="1" applyFill="1" applyBorder="1" applyAlignment="1" applyProtection="1">
      <alignment horizontal="center" vertical="center"/>
      <protection locked="0"/>
    </xf>
    <xf numFmtId="0" fontId="3" fillId="5" borderId="28" xfId="0" applyFont="1" applyFill="1" applyBorder="1" applyAlignment="1">
      <alignment horizontal="left" vertical="center" indent="1"/>
    </xf>
    <xf numFmtId="165" fontId="4" fillId="0" borderId="0" xfId="0" applyNumberFormat="1" applyFont="1" applyAlignment="1">
      <alignment vertical="center"/>
    </xf>
    <xf numFmtId="165" fontId="4" fillId="0" borderId="19" xfId="0" applyNumberFormat="1" applyFont="1" applyBorder="1" applyAlignment="1">
      <alignment vertical="center"/>
    </xf>
    <xf numFmtId="165" fontId="3" fillId="0" borderId="61" xfId="0" applyNumberFormat="1" applyFont="1" applyBorder="1" applyAlignment="1">
      <alignment vertical="center"/>
    </xf>
    <xf numFmtId="0" fontId="27" fillId="5" borderId="0" xfId="0" applyFont="1" applyFill="1" applyAlignment="1">
      <alignment vertical="center" wrapText="1"/>
    </xf>
    <xf numFmtId="165" fontId="3" fillId="0" borderId="28" xfId="0" applyNumberFormat="1" applyFont="1" applyBorder="1" applyAlignment="1">
      <alignment horizontal="right" vertical="center"/>
    </xf>
    <xf numFmtId="0" fontId="8" fillId="5" borderId="0" xfId="0" applyFont="1" applyFill="1" applyAlignment="1">
      <alignment horizontal="left" vertical="center"/>
    </xf>
    <xf numFmtId="0" fontId="6" fillId="5" borderId="0" xfId="0" applyFont="1" applyFill="1" applyAlignment="1" applyProtection="1">
      <alignment vertical="center"/>
      <protection locked="0"/>
    </xf>
    <xf numFmtId="0" fontId="48" fillId="0" borderId="0" xfId="0" applyFont="1" applyAlignment="1" applyProtection="1">
      <alignment vertical="center" wrapText="1"/>
      <protection locked="0"/>
    </xf>
    <xf numFmtId="0" fontId="3" fillId="3" borderId="45" xfId="0" applyFont="1" applyFill="1" applyBorder="1" applyAlignment="1">
      <alignment vertical="center"/>
    </xf>
    <xf numFmtId="0" fontId="3" fillId="3" borderId="68" xfId="0" applyFont="1" applyFill="1" applyBorder="1" applyAlignment="1">
      <alignment vertical="center"/>
    </xf>
    <xf numFmtId="0" fontId="3" fillId="3" borderId="26" xfId="0" applyFont="1" applyFill="1" applyBorder="1" applyAlignment="1">
      <alignment vertical="center"/>
    </xf>
    <xf numFmtId="0" fontId="3" fillId="3" borderId="49" xfId="0" applyFont="1" applyFill="1" applyBorder="1" applyAlignment="1">
      <alignment vertical="center"/>
    </xf>
    <xf numFmtId="165" fontId="13" fillId="3" borderId="50" xfId="0" applyNumberFormat="1" applyFont="1" applyFill="1" applyBorder="1" applyAlignment="1" applyProtection="1">
      <alignment horizontal="center"/>
      <protection locked="0"/>
    </xf>
    <xf numFmtId="0" fontId="0" fillId="3" borderId="50" xfId="0" applyFill="1" applyBorder="1" applyAlignment="1">
      <alignment vertical="center"/>
    </xf>
    <xf numFmtId="0" fontId="0" fillId="3" borderId="50" xfId="0" applyFill="1" applyBorder="1" applyAlignment="1">
      <alignment vertical="center" wrapText="1"/>
    </xf>
    <xf numFmtId="0" fontId="3" fillId="3" borderId="51" xfId="0" applyFont="1" applyFill="1" applyBorder="1" applyAlignment="1">
      <alignment vertical="center"/>
    </xf>
    <xf numFmtId="165" fontId="4" fillId="5" borderId="78" xfId="0" applyNumberFormat="1" applyFont="1" applyFill="1" applyBorder="1" applyAlignment="1">
      <alignment vertical="center"/>
    </xf>
    <xf numFmtId="165" fontId="3" fillId="5" borderId="61" xfId="0" applyNumberFormat="1" applyFont="1" applyFill="1" applyBorder="1" applyAlignment="1">
      <alignment vertical="center"/>
    </xf>
    <xf numFmtId="165" fontId="3" fillId="5" borderId="46" xfId="0" applyNumberFormat="1" applyFont="1" applyFill="1" applyBorder="1" applyAlignment="1">
      <alignment horizontal="right" vertical="center"/>
    </xf>
    <xf numFmtId="0" fontId="8" fillId="8" borderId="46" xfId="0" applyFont="1" applyFill="1" applyBorder="1" applyAlignment="1" applyProtection="1">
      <alignment horizontal="center" vertical="center"/>
      <protection locked="0"/>
    </xf>
    <xf numFmtId="0" fontId="3" fillId="5" borderId="46" xfId="0" applyFont="1" applyFill="1" applyBorder="1" applyAlignment="1">
      <alignment horizontal="left" vertical="center" indent="1"/>
    </xf>
    <xf numFmtId="0" fontId="0" fillId="3" borderId="28" xfId="0" applyFill="1" applyBorder="1" applyAlignment="1">
      <alignment horizontal="left" vertical="center"/>
    </xf>
    <xf numFmtId="0" fontId="2" fillId="5" borderId="0" xfId="0" applyFont="1" applyFill="1" applyAlignment="1">
      <alignment horizontal="left" vertical="top"/>
    </xf>
    <xf numFmtId="0" fontId="16" fillId="5" borderId="0" xfId="0" applyFont="1" applyFill="1" applyAlignment="1">
      <alignment vertical="center"/>
    </xf>
    <xf numFmtId="165" fontId="4" fillId="0" borderId="78" xfId="0" applyNumberFormat="1" applyFont="1" applyBorder="1" applyAlignment="1">
      <alignment horizontal="right" vertical="center"/>
    </xf>
    <xf numFmtId="165" fontId="3" fillId="0" borderId="50" xfId="0" applyNumberFormat="1" applyFont="1" applyBorder="1" applyAlignment="1">
      <alignment horizontal="right" vertical="center"/>
    </xf>
    <xf numFmtId="165" fontId="3" fillId="0" borderId="61" xfId="0" applyNumberFormat="1" applyFont="1" applyBorder="1" applyAlignment="1">
      <alignment horizontal="right" vertical="center"/>
    </xf>
    <xf numFmtId="165" fontId="2" fillId="9" borderId="28" xfId="0" applyNumberFormat="1" applyFont="1" applyFill="1" applyBorder="1" applyAlignment="1">
      <alignment horizontal="center" vertical="center"/>
    </xf>
    <xf numFmtId="0" fontId="30" fillId="6" borderId="28" xfId="0" applyFont="1" applyFill="1" applyBorder="1" applyAlignment="1">
      <alignment horizontal="center" vertical="center"/>
    </xf>
    <xf numFmtId="0" fontId="0" fillId="5" borderId="0" xfId="0" applyFill="1" applyAlignment="1">
      <alignment horizontal="left" vertical="top"/>
    </xf>
    <xf numFmtId="0" fontId="14" fillId="5" borderId="0" xfId="0" applyFont="1" applyFill="1" applyAlignment="1">
      <alignment horizontal="center" vertical="center"/>
    </xf>
    <xf numFmtId="0" fontId="25" fillId="5" borderId="0" xfId="0" applyFont="1" applyFill="1" applyAlignment="1">
      <alignment horizontal="center" vertical="center" wrapText="1"/>
    </xf>
    <xf numFmtId="0" fontId="8" fillId="5" borderId="76" xfId="0" applyFont="1" applyFill="1" applyBorder="1" applyAlignment="1">
      <alignment vertical="center" wrapText="1"/>
    </xf>
    <xf numFmtId="165" fontId="3" fillId="5" borderId="0" xfId="0" applyNumberFormat="1" applyFont="1" applyFill="1" applyAlignment="1" applyProtection="1">
      <alignment horizontal="right" vertical="center"/>
      <protection locked="0"/>
    </xf>
    <xf numFmtId="165" fontId="3" fillId="5" borderId="0" xfId="0" applyNumberFormat="1" applyFont="1" applyFill="1" applyAlignment="1" applyProtection="1">
      <alignment vertical="center"/>
      <protection locked="0"/>
    </xf>
    <xf numFmtId="0" fontId="3" fillId="5" borderId="0" xfId="0" applyFont="1" applyFill="1" applyAlignment="1" applyProtection="1">
      <alignment horizontal="center" vertical="center"/>
      <protection locked="0"/>
    </xf>
    <xf numFmtId="0" fontId="17" fillId="5" borderId="0" xfId="0" applyFont="1" applyFill="1" applyAlignment="1">
      <alignment wrapText="1"/>
    </xf>
    <xf numFmtId="0" fontId="59" fillId="5" borderId="0" xfId="0" applyFont="1" applyFill="1" applyAlignment="1">
      <alignment vertical="center"/>
    </xf>
    <xf numFmtId="0" fontId="59" fillId="5" borderId="82" xfId="0" applyFont="1" applyFill="1" applyBorder="1" applyAlignment="1">
      <alignment vertical="center"/>
    </xf>
    <xf numFmtId="0" fontId="38" fillId="5" borderId="0" xfId="0" applyFont="1" applyFill="1" applyAlignment="1" applyProtection="1">
      <alignment horizontal="center" vertical="center"/>
      <protection locked="0"/>
    </xf>
    <xf numFmtId="0" fontId="38" fillId="5" borderId="0" xfId="0" applyFont="1" applyFill="1" applyAlignment="1">
      <alignment horizontal="center" vertical="center"/>
    </xf>
    <xf numFmtId="0" fontId="38" fillId="8" borderId="28" xfId="0" applyFont="1" applyFill="1" applyBorder="1" applyAlignment="1" applyProtection="1">
      <alignment horizontal="center" vertical="center"/>
      <protection locked="0"/>
    </xf>
    <xf numFmtId="0" fontId="10" fillId="8" borderId="28" xfId="0" applyFont="1" applyFill="1" applyBorder="1" applyAlignment="1" applyProtection="1">
      <alignment horizontal="center" vertical="center"/>
      <protection locked="0"/>
    </xf>
    <xf numFmtId="0" fontId="10" fillId="0" borderId="28" xfId="0" applyFont="1" applyBorder="1" applyAlignment="1">
      <alignment horizontal="center" vertical="center"/>
    </xf>
    <xf numFmtId="0" fontId="10" fillId="5" borderId="61" xfId="0" applyFont="1" applyFill="1" applyBorder="1" applyAlignment="1">
      <alignment vertical="center" wrapText="1"/>
    </xf>
    <xf numFmtId="0" fontId="10" fillId="5" borderId="68" xfId="0" applyFont="1" applyFill="1" applyBorder="1" applyAlignment="1">
      <alignment vertical="center" wrapText="1"/>
    </xf>
    <xf numFmtId="0" fontId="10" fillId="5" borderId="68" xfId="0" applyFont="1" applyFill="1" applyBorder="1" applyAlignment="1">
      <alignment horizontal="left" vertical="center" wrapText="1" indent="1"/>
    </xf>
    <xf numFmtId="165" fontId="4" fillId="9" borderId="28" xfId="0" applyNumberFormat="1" applyFont="1" applyFill="1" applyBorder="1" applyAlignment="1">
      <alignment horizontal="center"/>
    </xf>
    <xf numFmtId="0" fontId="4" fillId="5" borderId="50" xfId="0" applyFont="1" applyFill="1" applyBorder="1" applyProtection="1">
      <protection locked="0"/>
    </xf>
    <xf numFmtId="0" fontId="10" fillId="5" borderId="50" xfId="0" applyFont="1" applyFill="1" applyBorder="1" applyAlignment="1">
      <alignment horizontal="left" vertical="center" wrapText="1" indent="1"/>
    </xf>
    <xf numFmtId="0" fontId="4" fillId="5" borderId="50" xfId="0" applyFont="1" applyFill="1" applyBorder="1"/>
    <xf numFmtId="0" fontId="28" fillId="5" borderId="0" xfId="0" applyFont="1" applyFill="1" applyAlignment="1">
      <alignment horizontal="center" vertical="center"/>
    </xf>
    <xf numFmtId="0" fontId="38" fillId="5" borderId="50" xfId="0" applyFont="1" applyFill="1" applyBorder="1" applyAlignment="1" applyProtection="1">
      <alignment horizontal="center" vertical="center"/>
      <protection locked="0"/>
    </xf>
    <xf numFmtId="0" fontId="10" fillId="5" borderId="50" xfId="0" applyFont="1" applyFill="1" applyBorder="1" applyAlignment="1">
      <alignment horizontal="center" vertical="center"/>
    </xf>
    <xf numFmtId="0" fontId="10" fillId="5" borderId="51" xfId="0" applyFont="1" applyFill="1" applyBorder="1" applyAlignment="1">
      <alignment horizontal="left" vertical="center" wrapText="1" indent="1"/>
    </xf>
    <xf numFmtId="0" fontId="6" fillId="0" borderId="0" xfId="0" applyFont="1" applyAlignment="1" applyProtection="1">
      <alignment horizontal="left" vertical="center"/>
      <protection locked="0"/>
    </xf>
    <xf numFmtId="0" fontId="6" fillId="0" borderId="0" xfId="0" applyFont="1" applyAlignment="1">
      <alignment horizontal="left" vertical="center"/>
    </xf>
    <xf numFmtId="0" fontId="6" fillId="5" borderId="0" xfId="0" applyFont="1" applyFill="1" applyAlignment="1">
      <alignment horizontal="left" vertical="center"/>
    </xf>
    <xf numFmtId="0" fontId="5" fillId="5" borderId="27" xfId="0" applyFont="1" applyFill="1" applyBorder="1" applyAlignment="1">
      <alignment vertical="center"/>
    </xf>
    <xf numFmtId="10" fontId="0" fillId="0" borderId="0" xfId="2" applyNumberFormat="1" applyFont="1" applyBorder="1" applyAlignment="1" applyProtection="1">
      <alignment vertical="center"/>
      <protection locked="0"/>
    </xf>
    <xf numFmtId="0" fontId="0" fillId="5" borderId="0" xfId="0" applyFill="1" applyAlignment="1">
      <alignment horizontal="left" vertical="center" wrapText="1"/>
    </xf>
    <xf numFmtId="0" fontId="7" fillId="5" borderId="0" xfId="0" applyFont="1" applyFill="1" applyAlignment="1" applyProtection="1">
      <alignment vertical="center" wrapText="1"/>
      <protection locked="0"/>
    </xf>
    <xf numFmtId="0" fontId="30" fillId="6" borderId="4" xfId="0" applyFont="1" applyFill="1" applyBorder="1" applyAlignment="1" applyProtection="1">
      <alignment horizontal="center" vertical="center" wrapText="1"/>
      <protection locked="0"/>
    </xf>
    <xf numFmtId="0" fontId="3" fillId="5" borderId="0" xfId="0" applyFont="1" applyFill="1" applyAlignment="1">
      <alignment horizontal="left" vertical="center" wrapText="1" indent="2"/>
    </xf>
    <xf numFmtId="0" fontId="3" fillId="5" borderId="0" xfId="0" applyFont="1" applyFill="1" applyAlignment="1">
      <alignment horizontal="left" vertical="center" wrapText="1" indent="1"/>
    </xf>
    <xf numFmtId="0" fontId="30" fillId="6" borderId="28" xfId="0" applyFont="1" applyFill="1" applyBorder="1" applyAlignment="1" applyProtection="1">
      <alignment horizontal="center" vertical="center" wrapText="1"/>
      <protection locked="0"/>
    </xf>
    <xf numFmtId="165" fontId="4" fillId="5" borderId="78" xfId="0" applyNumberFormat="1" applyFont="1" applyFill="1" applyBorder="1" applyAlignment="1">
      <alignment horizontal="right" vertical="center"/>
    </xf>
    <xf numFmtId="165" fontId="3" fillId="5" borderId="24" xfId="0" applyNumberFormat="1" applyFont="1" applyFill="1" applyBorder="1" applyAlignment="1">
      <alignment horizontal="right" vertical="center"/>
    </xf>
    <xf numFmtId="165" fontId="3" fillId="5" borderId="61" xfId="0" applyNumberFormat="1" applyFont="1" applyFill="1" applyBorder="1" applyAlignment="1">
      <alignment horizontal="right" vertical="center"/>
    </xf>
    <xf numFmtId="166" fontId="3" fillId="5" borderId="1" xfId="0" applyNumberFormat="1" applyFont="1" applyFill="1" applyBorder="1" applyAlignment="1">
      <alignment horizontal="right" vertical="center"/>
    </xf>
    <xf numFmtId="0" fontId="2" fillId="9" borderId="28" xfId="0" applyFont="1" applyFill="1" applyBorder="1" applyAlignment="1">
      <alignment horizontal="right" vertical="center"/>
    </xf>
    <xf numFmtId="165" fontId="4" fillId="5" borderId="19" xfId="0" applyNumberFormat="1" applyFont="1" applyFill="1" applyBorder="1" applyAlignment="1">
      <alignment horizontal="right" vertical="center"/>
    </xf>
    <xf numFmtId="0" fontId="10" fillId="0" borderId="28" xfId="0" applyFont="1" applyBorder="1" applyAlignment="1">
      <alignment horizontal="left" vertical="center" indent="1"/>
    </xf>
    <xf numFmtId="0" fontId="0" fillId="5" borderId="30" xfId="0" applyFill="1" applyBorder="1" applyAlignment="1">
      <alignment vertical="center"/>
    </xf>
    <xf numFmtId="164" fontId="36" fillId="0" borderId="29" xfId="4" applyFont="1" applyBorder="1" applyAlignment="1">
      <alignment vertical="center"/>
    </xf>
    <xf numFmtId="0" fontId="0" fillId="5" borderId="24" xfId="0" applyFill="1" applyBorder="1" applyAlignment="1">
      <alignment vertical="center"/>
    </xf>
    <xf numFmtId="164" fontId="36" fillId="0" borderId="23" xfId="4" applyFont="1" applyBorder="1" applyAlignment="1">
      <alignment vertical="center"/>
    </xf>
    <xf numFmtId="0" fontId="0" fillId="3" borderId="0" xfId="0" applyFill="1" applyAlignment="1">
      <alignment vertical="center" wrapText="1"/>
    </xf>
    <xf numFmtId="0" fontId="35" fillId="5" borderId="0" xfId="0" applyFont="1" applyFill="1" applyAlignment="1">
      <alignment vertical="center"/>
    </xf>
    <xf numFmtId="0" fontId="2" fillId="5" borderId="0" xfId="0" applyFont="1" applyFill="1" applyAlignment="1">
      <alignment vertical="center" wrapText="1"/>
    </xf>
    <xf numFmtId="0" fontId="25" fillId="5" borderId="0" xfId="0" applyFont="1" applyFill="1" applyAlignment="1">
      <alignment vertical="center" wrapText="1"/>
    </xf>
    <xf numFmtId="165" fontId="3" fillId="0" borderId="0" xfId="0" applyNumberFormat="1" applyFont="1" applyAlignment="1">
      <alignment horizontal="right"/>
    </xf>
    <xf numFmtId="0" fontId="4" fillId="9" borderId="28" xfId="0" applyFont="1" applyFill="1" applyBorder="1" applyAlignment="1">
      <alignment horizontal="center"/>
    </xf>
    <xf numFmtId="0" fontId="6" fillId="6" borderId="28" xfId="0" applyFont="1" applyFill="1" applyBorder="1" applyAlignment="1">
      <alignment horizontal="center"/>
    </xf>
    <xf numFmtId="165" fontId="7" fillId="5" borderId="1" xfId="0" applyNumberFormat="1" applyFont="1" applyFill="1" applyBorder="1" applyAlignment="1">
      <alignment horizontal="right" vertical="center"/>
    </xf>
    <xf numFmtId="0" fontId="66" fillId="8" borderId="71" xfId="0" applyFont="1" applyFill="1" applyBorder="1" applyAlignment="1">
      <alignment horizontal="center" vertical="center" wrapText="1"/>
    </xf>
    <xf numFmtId="0" fontId="66" fillId="8" borderId="86" xfId="0" applyFont="1" applyFill="1" applyBorder="1" applyAlignment="1">
      <alignment horizontal="center" vertical="center" wrapText="1"/>
    </xf>
    <xf numFmtId="0" fontId="2" fillId="3" borderId="50" xfId="0" applyFont="1" applyFill="1" applyBorder="1" applyAlignment="1">
      <alignment vertical="center"/>
    </xf>
    <xf numFmtId="0" fontId="30" fillId="5" borderId="0" xfId="0" applyFont="1" applyFill="1" applyAlignment="1">
      <alignment vertical="center" wrapText="1"/>
    </xf>
    <xf numFmtId="3" fontId="4" fillId="5" borderId="0" xfId="0" quotePrefix="1" applyNumberFormat="1" applyFont="1" applyFill="1" applyAlignment="1">
      <alignment vertical="center"/>
    </xf>
    <xf numFmtId="0" fontId="12" fillId="5" borderId="87" xfId="0" applyFont="1" applyFill="1" applyBorder="1" applyAlignment="1" applyProtection="1">
      <alignment horizontal="right" vertical="center"/>
      <protection locked="0"/>
    </xf>
    <xf numFmtId="167" fontId="3" fillId="5" borderId="87" xfId="5" applyNumberFormat="1" applyFont="1" applyFill="1" applyBorder="1" applyAlignment="1">
      <alignment horizontal="right" vertical="center"/>
    </xf>
    <xf numFmtId="0" fontId="12" fillId="0" borderId="0" xfId="0" applyFont="1" applyAlignment="1" applyProtection="1">
      <alignment vertical="center"/>
      <protection locked="0"/>
    </xf>
    <xf numFmtId="0" fontId="0" fillId="5" borderId="61" xfId="0" applyFill="1" applyBorder="1" applyAlignment="1">
      <alignment vertical="center"/>
    </xf>
    <xf numFmtId="165" fontId="2" fillId="9" borderId="28" xfId="0" applyNumberFormat="1" applyFont="1" applyFill="1" applyBorder="1" applyAlignment="1">
      <alignment horizontal="right" vertical="center"/>
    </xf>
    <xf numFmtId="165" fontId="10" fillId="0" borderId="28" xfId="0" applyNumberFormat="1" applyFont="1" applyBorder="1" applyAlignment="1">
      <alignment horizontal="right" vertical="center"/>
    </xf>
    <xf numFmtId="0" fontId="7" fillId="0" borderId="28" xfId="0" applyFont="1" applyBorder="1" applyAlignment="1">
      <alignment horizontal="left" vertical="center" indent="1"/>
    </xf>
    <xf numFmtId="0" fontId="7" fillId="0" borderId="0" xfId="0" applyFont="1" applyProtection="1">
      <protection locked="0"/>
    </xf>
    <xf numFmtId="0" fontId="74" fillId="9" borderId="25" xfId="0" applyFont="1" applyFill="1" applyBorder="1" applyAlignment="1">
      <alignment horizontal="right" vertical="center" wrapText="1"/>
    </xf>
    <xf numFmtId="0" fontId="74" fillId="9" borderId="40" xfId="0" applyFont="1" applyFill="1" applyBorder="1" applyAlignment="1">
      <alignment vertical="center"/>
    </xf>
    <xf numFmtId="0" fontId="4" fillId="5" borderId="49" xfId="0" applyFont="1" applyFill="1" applyBorder="1" applyProtection="1">
      <protection locked="0"/>
    </xf>
    <xf numFmtId="0" fontId="10" fillId="5" borderId="68" xfId="0" applyFont="1" applyFill="1" applyBorder="1" applyAlignment="1">
      <alignment horizontal="left" vertical="center" wrapText="1"/>
    </xf>
    <xf numFmtId="0" fontId="10" fillId="5" borderId="0" xfId="0" applyFont="1" applyFill="1" applyAlignment="1">
      <alignment horizontal="left" vertical="center" wrapText="1"/>
    </xf>
    <xf numFmtId="166" fontId="3" fillId="5" borderId="28" xfId="0" applyNumberFormat="1" applyFont="1" applyFill="1" applyBorder="1" applyAlignment="1">
      <alignment vertical="center"/>
    </xf>
    <xf numFmtId="0" fontId="4" fillId="5" borderId="45" xfId="0" applyFont="1" applyFill="1" applyBorder="1" applyAlignment="1" applyProtection="1">
      <alignment vertical="center"/>
      <protection locked="0"/>
    </xf>
    <xf numFmtId="0" fontId="10" fillId="5" borderId="61" xfId="0" applyFont="1" applyFill="1" applyBorder="1" applyAlignment="1">
      <alignment horizontal="left" vertical="center" wrapText="1"/>
    </xf>
    <xf numFmtId="0" fontId="10" fillId="5" borderId="44" xfId="0" applyFont="1" applyFill="1" applyBorder="1" applyAlignment="1">
      <alignment vertical="center" wrapText="1"/>
    </xf>
    <xf numFmtId="0" fontId="10" fillId="5" borderId="50" xfId="0" applyFont="1" applyFill="1" applyBorder="1" applyAlignment="1">
      <alignment horizontal="left" vertical="center" wrapText="1"/>
    </xf>
    <xf numFmtId="0" fontId="2" fillId="9" borderId="28" xfId="0" applyFont="1" applyFill="1" applyBorder="1" applyAlignment="1">
      <alignment horizontal="center" vertical="center"/>
    </xf>
    <xf numFmtId="0" fontId="2" fillId="9" borderId="28" xfId="0" applyFont="1" applyFill="1" applyBorder="1" applyAlignment="1">
      <alignment horizontal="left" vertical="center" indent="1"/>
    </xf>
    <xf numFmtId="0" fontId="68" fillId="6" borderId="28" xfId="0" applyFont="1" applyFill="1" applyBorder="1" applyAlignment="1">
      <alignment horizontal="center" vertical="center"/>
    </xf>
    <xf numFmtId="0" fontId="0" fillId="3" borderId="1" xfId="0" applyFill="1" applyBorder="1" applyAlignment="1">
      <alignment horizontal="left" vertical="center"/>
    </xf>
    <xf numFmtId="0" fontId="0" fillId="3" borderId="25" xfId="0" applyFill="1" applyBorder="1" applyAlignment="1">
      <alignment horizontal="left" vertical="center"/>
    </xf>
    <xf numFmtId="0" fontId="32" fillId="8" borderId="5" xfId="0" applyFont="1" applyFill="1" applyBorder="1" applyAlignment="1" applyProtection="1">
      <alignment horizontal="center" vertical="center" wrapText="1"/>
      <protection locked="0"/>
    </xf>
    <xf numFmtId="0" fontId="8" fillId="5" borderId="56" xfId="0" applyFont="1" applyFill="1" applyBorder="1" applyAlignment="1">
      <alignment horizontal="right" vertical="center" wrapText="1"/>
    </xf>
    <xf numFmtId="0" fontId="3" fillId="0" borderId="28" xfId="0" applyFont="1" applyBorder="1" applyAlignment="1">
      <alignment horizontal="left" vertical="center" indent="1"/>
    </xf>
    <xf numFmtId="0" fontId="3" fillId="0" borderId="28" xfId="0" applyFont="1" applyBorder="1" applyAlignment="1">
      <alignment horizontal="left" vertical="center" wrapText="1" indent="1"/>
    </xf>
    <xf numFmtId="0" fontId="10" fillId="0" borderId="28" xfId="0" applyFont="1" applyBorder="1" applyAlignment="1" applyProtection="1">
      <alignment horizontal="left" vertical="center" indent="1"/>
      <protection locked="0"/>
    </xf>
    <xf numFmtId="0" fontId="2" fillId="5" borderId="0" xfId="0" applyFont="1" applyFill="1" applyAlignment="1" applyProtection="1">
      <alignment vertical="center"/>
      <protection locked="0"/>
    </xf>
    <xf numFmtId="0" fontId="3" fillId="3" borderId="25" xfId="0" applyFont="1" applyFill="1" applyBorder="1" applyAlignment="1">
      <alignment horizontal="left" vertical="center"/>
    </xf>
    <xf numFmtId="0" fontId="3" fillId="3" borderId="24" xfId="0" applyFont="1" applyFill="1" applyBorder="1" applyAlignment="1">
      <alignment horizontal="left" vertical="center"/>
    </xf>
    <xf numFmtId="167" fontId="3" fillId="5" borderId="28" xfId="5" applyNumberFormat="1" applyFont="1" applyFill="1" applyBorder="1" applyAlignment="1">
      <alignment horizontal="right" vertical="center"/>
    </xf>
    <xf numFmtId="165" fontId="0" fillId="5" borderId="61" xfId="0" applyNumberFormat="1" applyFill="1" applyBorder="1" applyAlignment="1">
      <alignment horizontal="right" vertical="center"/>
    </xf>
    <xf numFmtId="165" fontId="0" fillId="5" borderId="24" xfId="0" applyNumberFormat="1" applyFill="1" applyBorder="1" applyAlignment="1">
      <alignment horizontal="right" vertical="center"/>
    </xf>
    <xf numFmtId="165" fontId="2" fillId="5" borderId="78" xfId="0" applyNumberFormat="1" applyFont="1" applyFill="1" applyBorder="1" applyAlignment="1">
      <alignment horizontal="right" vertical="center"/>
    </xf>
    <xf numFmtId="0" fontId="13" fillId="5" borderId="0" xfId="0" applyFont="1" applyFill="1" applyAlignment="1">
      <alignment vertical="center" wrapText="1"/>
    </xf>
    <xf numFmtId="166" fontId="3" fillId="0" borderId="0" xfId="0" applyNumberFormat="1" applyFont="1" applyAlignment="1" applyProtection="1">
      <alignment horizontal="center" vertical="center"/>
      <protection locked="0"/>
    </xf>
    <xf numFmtId="0" fontId="0" fillId="5" borderId="0" xfId="0" applyFill="1" applyAlignment="1" applyProtection="1">
      <alignment horizontal="left" vertical="center"/>
      <protection locked="0"/>
    </xf>
    <xf numFmtId="0" fontId="3" fillId="5" borderId="68" xfId="0" applyFont="1" applyFill="1" applyBorder="1" applyAlignment="1">
      <alignment horizontal="left" vertical="center"/>
    </xf>
    <xf numFmtId="0" fontId="30" fillId="6" borderId="3" xfId="0" applyFont="1" applyFill="1" applyBorder="1" applyAlignment="1">
      <alignment horizontal="center" vertical="center"/>
    </xf>
    <xf numFmtId="165" fontId="2" fillId="9" borderId="3" xfId="0" applyNumberFormat="1" applyFont="1" applyFill="1" applyBorder="1" applyAlignment="1">
      <alignment horizontal="center" vertical="center"/>
    </xf>
    <xf numFmtId="165" fontId="2" fillId="9" borderId="91" xfId="0" applyNumberFormat="1" applyFont="1" applyFill="1" applyBorder="1" applyAlignment="1">
      <alignment horizontal="right" vertical="center"/>
    </xf>
    <xf numFmtId="167" fontId="4" fillId="0" borderId="0" xfId="0" applyNumberFormat="1" applyFont="1" applyAlignment="1" applyProtection="1">
      <alignment vertical="center"/>
      <protection locked="0"/>
    </xf>
    <xf numFmtId="165" fontId="4" fillId="0" borderId="0" xfId="0" applyNumberFormat="1" applyFont="1" applyAlignment="1" applyProtection="1">
      <alignment vertical="center"/>
      <protection locked="0"/>
    </xf>
    <xf numFmtId="0" fontId="3" fillId="3" borderId="0" xfId="0" applyFont="1" applyFill="1" applyAlignment="1" applyProtection="1">
      <alignment vertical="center"/>
      <protection locked="0"/>
    </xf>
    <xf numFmtId="0" fontId="3" fillId="0" borderId="0" xfId="0" applyFont="1" applyAlignment="1">
      <alignment vertical="center"/>
    </xf>
    <xf numFmtId="49" fontId="3" fillId="3" borderId="0" xfId="0" applyNumberFormat="1" applyFont="1" applyFill="1" applyAlignment="1" applyProtection="1">
      <alignment vertical="center"/>
      <protection locked="0"/>
    </xf>
    <xf numFmtId="0" fontId="5" fillId="6" borderId="0" xfId="0" applyFont="1" applyFill="1" applyAlignment="1">
      <alignment horizontal="center" vertical="center" wrapText="1"/>
    </xf>
    <xf numFmtId="0" fontId="5" fillId="6" borderId="0" xfId="0" applyFont="1" applyFill="1" applyAlignment="1">
      <alignment horizontal="center" vertical="center"/>
    </xf>
    <xf numFmtId="0" fontId="0" fillId="5" borderId="0" xfId="0" applyFill="1" applyAlignment="1">
      <alignment horizontal="center" vertical="center" wrapText="1"/>
    </xf>
    <xf numFmtId="0" fontId="5" fillId="2" borderId="0" xfId="0" applyFont="1" applyFill="1" applyAlignment="1">
      <alignment vertical="center"/>
    </xf>
    <xf numFmtId="0" fontId="4" fillId="0" borderId="0" xfId="0" applyFont="1" applyAlignment="1">
      <alignment vertical="center"/>
    </xf>
    <xf numFmtId="165" fontId="13" fillId="5" borderId="25" xfId="0" applyNumberFormat="1" applyFont="1" applyFill="1" applyBorder="1" applyAlignment="1" applyProtection="1">
      <alignment horizontal="left" vertical="center" indent="1"/>
      <protection locked="0"/>
    </xf>
    <xf numFmtId="0" fontId="0" fillId="5" borderId="24" xfId="0" applyFill="1" applyBorder="1" applyAlignment="1">
      <alignment horizontal="left" vertical="center" indent="1"/>
    </xf>
    <xf numFmtId="0" fontId="20" fillId="5" borderId="25" xfId="0" applyFont="1" applyFill="1" applyBorder="1" applyAlignment="1">
      <alignment horizontal="left" vertical="center" indent="1"/>
    </xf>
    <xf numFmtId="0" fontId="21" fillId="5" borderId="24" xfId="0" applyFont="1" applyFill="1" applyBorder="1" applyAlignment="1">
      <alignment horizontal="left" vertical="center" indent="1"/>
    </xf>
    <xf numFmtId="0" fontId="0" fillId="5" borderId="25" xfId="0" applyFill="1" applyBorder="1" applyAlignment="1">
      <alignment horizontal="left" vertical="center" indent="1"/>
    </xf>
    <xf numFmtId="0" fontId="30" fillId="7" borderId="20" xfId="0" applyFont="1" applyFill="1" applyBorder="1" applyAlignment="1">
      <alignment horizontal="left" vertical="center" indent="1"/>
    </xf>
    <xf numFmtId="0" fontId="30" fillId="7" borderId="19" xfId="0" applyFont="1" applyFill="1" applyBorder="1" applyAlignment="1">
      <alignment horizontal="left" vertical="center" indent="1"/>
    </xf>
    <xf numFmtId="0" fontId="8" fillId="5" borderId="64" xfId="0" applyFont="1" applyFill="1" applyBorder="1" applyAlignment="1">
      <alignment horizontal="center" vertical="center" wrapText="1"/>
    </xf>
    <xf numFmtId="0" fontId="8" fillId="5" borderId="63" xfId="0" applyFont="1" applyFill="1" applyBorder="1" applyAlignment="1">
      <alignment horizontal="center" vertical="center" wrapText="1"/>
    </xf>
    <xf numFmtId="0" fontId="8" fillId="5" borderId="62" xfId="0" applyFont="1" applyFill="1" applyBorder="1" applyAlignment="1">
      <alignment horizontal="center" vertical="center" wrapText="1"/>
    </xf>
    <xf numFmtId="165" fontId="4" fillId="4" borderId="0" xfId="0" applyNumberFormat="1" applyFont="1" applyFill="1" applyAlignment="1" applyProtection="1">
      <alignment horizontal="left" vertical="center"/>
      <protection locked="0"/>
    </xf>
    <xf numFmtId="0" fontId="26" fillId="0" borderId="0" xfId="0" applyFont="1" applyAlignment="1">
      <alignment horizontal="left" vertical="center" wrapText="1"/>
    </xf>
    <xf numFmtId="165" fontId="20" fillId="5" borderId="25" xfId="0" applyNumberFormat="1" applyFont="1" applyFill="1" applyBorder="1" applyAlignment="1" applyProtection="1">
      <alignment horizontal="left" vertical="center" indent="1"/>
      <protection locked="0"/>
    </xf>
    <xf numFmtId="0" fontId="21" fillId="0" borderId="28" xfId="0" applyFont="1" applyBorder="1" applyAlignment="1">
      <alignment horizontal="right" vertical="center" indent="1"/>
    </xf>
    <xf numFmtId="0" fontId="83" fillId="0" borderId="42" xfId="1" applyFont="1" applyBorder="1" applyAlignment="1" applyProtection="1">
      <alignment horizontal="left" vertical="center" indent="1"/>
      <protection locked="0"/>
    </xf>
    <xf numFmtId="0" fontId="83" fillId="0" borderId="3" xfId="1" applyFont="1" applyBorder="1" applyAlignment="1" applyProtection="1">
      <alignment horizontal="left" vertical="center" indent="1"/>
      <protection locked="0"/>
    </xf>
    <xf numFmtId="0" fontId="83" fillId="0" borderId="4" xfId="1" applyFont="1" applyBorder="1" applyAlignment="1" applyProtection="1">
      <alignment horizontal="left" vertical="center" indent="1"/>
      <protection locked="0"/>
    </xf>
    <xf numFmtId="15" fontId="16" fillId="5" borderId="3" xfId="0" applyNumberFormat="1" applyFont="1" applyFill="1" applyBorder="1" applyAlignment="1">
      <alignment vertical="center"/>
    </xf>
    <xf numFmtId="15" fontId="16" fillId="5" borderId="4" xfId="0" applyNumberFormat="1" applyFont="1" applyFill="1" applyBorder="1" applyAlignment="1">
      <alignment vertical="center"/>
    </xf>
    <xf numFmtId="0" fontId="5" fillId="7" borderId="0" xfId="0" applyFont="1" applyFill="1" applyAlignment="1">
      <alignment horizontal="center" vertical="center"/>
    </xf>
    <xf numFmtId="0" fontId="0" fillId="0" borderId="28" xfId="0" applyBorder="1" applyAlignment="1">
      <alignment horizontal="right" vertical="center" indent="1"/>
    </xf>
    <xf numFmtId="0" fontId="70" fillId="0" borderId="3" xfId="1" applyFont="1" applyBorder="1" applyAlignment="1" applyProtection="1">
      <alignment horizontal="left" vertical="center" indent="1"/>
      <protection locked="0"/>
    </xf>
    <xf numFmtId="0" fontId="70" fillId="0" borderId="4" xfId="1" applyFont="1" applyBorder="1" applyAlignment="1" applyProtection="1">
      <alignment horizontal="left" vertical="center" indent="1"/>
      <protection locked="0"/>
    </xf>
    <xf numFmtId="0" fontId="0" fillId="0" borderId="25" xfId="0" applyBorder="1" applyAlignment="1">
      <alignment horizontal="right" vertical="center" indent="1"/>
    </xf>
    <xf numFmtId="0" fontId="0" fillId="0" borderId="40" xfId="0" applyBorder="1" applyAlignment="1">
      <alignment horizontal="right" vertical="center" indent="1"/>
    </xf>
    <xf numFmtId="0" fontId="70" fillId="0" borderId="39" xfId="1" applyFont="1" applyBorder="1" applyAlignment="1" applyProtection="1">
      <alignment horizontal="left" vertical="center" indent="1"/>
      <protection locked="0"/>
    </xf>
    <xf numFmtId="0" fontId="70" fillId="0" borderId="38" xfId="1" applyFont="1" applyBorder="1" applyAlignment="1" applyProtection="1">
      <alignment horizontal="left" vertical="center" indent="1"/>
      <protection locked="0"/>
    </xf>
    <xf numFmtId="0" fontId="70" fillId="0" borderId="37" xfId="1" applyFont="1" applyBorder="1" applyAlignment="1" applyProtection="1">
      <alignment horizontal="left" vertical="center" indent="1"/>
      <protection locked="0"/>
    </xf>
    <xf numFmtId="15" fontId="16" fillId="5" borderId="38" xfId="0" applyNumberFormat="1" applyFont="1" applyFill="1" applyBorder="1" applyAlignment="1">
      <alignment horizontal="left" vertical="center" wrapText="1"/>
    </xf>
    <xf numFmtId="15" fontId="16" fillId="5" borderId="37" xfId="0" applyNumberFormat="1" applyFont="1" applyFill="1" applyBorder="1" applyAlignment="1">
      <alignment horizontal="left" vertical="center" wrapText="1"/>
    </xf>
    <xf numFmtId="0" fontId="73" fillId="0" borderId="78" xfId="0" applyFont="1" applyBorder="1" applyAlignment="1">
      <alignment horizontal="center" vertical="center"/>
    </xf>
    <xf numFmtId="0" fontId="0" fillId="5" borderId="34" xfId="0" applyFill="1" applyBorder="1" applyAlignment="1">
      <alignment horizontal="center" vertical="center" wrapText="1"/>
    </xf>
    <xf numFmtId="0" fontId="0" fillId="5" borderId="33" xfId="0" applyFill="1" applyBorder="1" applyAlignment="1">
      <alignment horizontal="center" vertical="center" wrapText="1"/>
    </xf>
    <xf numFmtId="0" fontId="0" fillId="5" borderId="32" xfId="0" applyFill="1" applyBorder="1" applyAlignment="1">
      <alignment horizontal="center" vertical="center" wrapText="1"/>
    </xf>
    <xf numFmtId="0" fontId="0" fillId="5" borderId="27" xfId="0" applyFill="1" applyBorder="1" applyAlignment="1">
      <alignment horizontal="center" vertical="center" wrapText="1"/>
    </xf>
    <xf numFmtId="0" fontId="0" fillId="5" borderId="26" xfId="0" applyFill="1" applyBorder="1" applyAlignment="1">
      <alignment horizontal="center" vertical="center" wrapText="1"/>
    </xf>
    <xf numFmtId="0" fontId="0" fillId="5" borderId="22"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21" xfId="0" applyFill="1" applyBorder="1" applyAlignment="1">
      <alignment horizontal="center" vertical="center" wrapText="1"/>
    </xf>
    <xf numFmtId="0" fontId="0" fillId="5" borderId="31" xfId="0" applyFill="1" applyBorder="1" applyAlignment="1">
      <alignment horizontal="left" vertical="center" indent="1"/>
    </xf>
    <xf numFmtId="0" fontId="0" fillId="5" borderId="30" xfId="0" applyFill="1" applyBorder="1" applyAlignment="1">
      <alignment horizontal="left" vertical="center" indent="1"/>
    </xf>
    <xf numFmtId="0" fontId="83" fillId="0" borderId="9" xfId="1" applyFont="1" applyBorder="1" applyAlignment="1" applyProtection="1">
      <alignment horizontal="left" vertical="center" indent="1"/>
      <protection locked="0"/>
    </xf>
    <xf numFmtId="0" fontId="83" fillId="0" borderId="10" xfId="1" applyFont="1" applyBorder="1" applyAlignment="1" applyProtection="1">
      <alignment horizontal="left" vertical="center" indent="1"/>
      <protection locked="0"/>
    </xf>
    <xf numFmtId="15" fontId="16" fillId="5" borderId="3" xfId="0" applyNumberFormat="1" applyFont="1" applyFill="1" applyBorder="1" applyAlignment="1">
      <alignment vertical="center" wrapText="1"/>
    </xf>
    <xf numFmtId="0" fontId="21" fillId="5" borderId="46" xfId="0" applyFont="1" applyFill="1" applyBorder="1" applyAlignment="1">
      <alignment horizontal="right" vertical="center"/>
    </xf>
    <xf numFmtId="0" fontId="83" fillId="5" borderId="9" xfId="1" applyFont="1" applyFill="1" applyBorder="1" applyAlignment="1" applyProtection="1">
      <alignment horizontal="left" vertical="center" indent="1"/>
      <protection locked="0"/>
    </xf>
    <xf numFmtId="0" fontId="83" fillId="5" borderId="10" xfId="1" applyFont="1" applyFill="1" applyBorder="1" applyAlignment="1" applyProtection="1">
      <alignment horizontal="left" vertical="center" indent="1"/>
      <protection locked="0"/>
    </xf>
    <xf numFmtId="15" fontId="84" fillId="5" borderId="9" xfId="0" applyNumberFormat="1" applyFont="1" applyFill="1" applyBorder="1" applyAlignment="1">
      <alignment vertical="center"/>
    </xf>
    <xf numFmtId="165" fontId="47" fillId="5" borderId="45" xfId="0" quotePrefix="1" applyNumberFormat="1" applyFont="1" applyFill="1" applyBorder="1" applyAlignment="1">
      <alignment horizontal="center" vertical="center"/>
    </xf>
    <xf numFmtId="165" fontId="47" fillId="5" borderId="44" xfId="0" quotePrefix="1" applyNumberFormat="1" applyFont="1" applyFill="1" applyBorder="1" applyAlignment="1">
      <alignment horizontal="center" vertical="center"/>
    </xf>
    <xf numFmtId="0" fontId="5" fillId="6" borderId="17" xfId="0" applyFont="1" applyFill="1" applyBorder="1" applyAlignment="1">
      <alignment horizontal="center" vertical="center"/>
    </xf>
    <xf numFmtId="0" fontId="5" fillId="6" borderId="16" xfId="0" applyFont="1" applyFill="1" applyBorder="1" applyAlignment="1">
      <alignment horizontal="center" vertical="center"/>
    </xf>
    <xf numFmtId="0" fontId="5" fillId="6" borderId="15" xfId="0" applyFont="1" applyFill="1" applyBorder="1" applyAlignment="1">
      <alignment horizontal="center" vertical="center"/>
    </xf>
    <xf numFmtId="0" fontId="13" fillId="8" borderId="17" xfId="0" applyFont="1" applyFill="1" applyBorder="1" applyAlignment="1">
      <alignment horizontal="center" vertical="center" wrapText="1"/>
    </xf>
    <xf numFmtId="0" fontId="8" fillId="8" borderId="16" xfId="0" applyFont="1" applyFill="1" applyBorder="1" applyAlignment="1">
      <alignment horizontal="center" vertical="center"/>
    </xf>
    <xf numFmtId="0" fontId="8" fillId="8" borderId="15" xfId="0" applyFont="1" applyFill="1" applyBorder="1" applyAlignment="1">
      <alignment horizontal="center" vertical="center"/>
    </xf>
    <xf numFmtId="0" fontId="74" fillId="8" borderId="2" xfId="0" applyFont="1" applyFill="1" applyBorder="1" applyAlignment="1">
      <alignment horizontal="center" vertical="center"/>
    </xf>
    <xf numFmtId="0" fontId="74" fillId="8" borderId="3" xfId="0" applyFont="1" applyFill="1" applyBorder="1" applyAlignment="1">
      <alignment horizontal="center" vertical="center"/>
    </xf>
    <xf numFmtId="0" fontId="74" fillId="8" borderId="4" xfId="0" applyFont="1" applyFill="1" applyBorder="1" applyAlignment="1">
      <alignment horizontal="center" vertical="center"/>
    </xf>
    <xf numFmtId="0" fontId="5" fillId="7" borderId="51" xfId="0" applyFont="1" applyFill="1" applyBorder="1" applyAlignment="1">
      <alignment horizontal="center" vertical="center"/>
    </xf>
    <xf numFmtId="0" fontId="5" fillId="7" borderId="50" xfId="0" applyFont="1" applyFill="1" applyBorder="1" applyAlignment="1">
      <alignment horizontal="center" vertical="center"/>
    </xf>
    <xf numFmtId="0" fontId="5" fillId="7" borderId="49" xfId="0" applyFont="1" applyFill="1" applyBorder="1" applyAlignment="1">
      <alignment horizontal="center" vertical="center"/>
    </xf>
    <xf numFmtId="0" fontId="74" fillId="9" borderId="24" xfId="0" applyFont="1" applyFill="1" applyBorder="1" applyAlignment="1">
      <alignment vertical="center"/>
    </xf>
    <xf numFmtId="0" fontId="14" fillId="9" borderId="24" xfId="0" applyFont="1" applyFill="1" applyBorder="1" applyAlignment="1">
      <alignment vertical="center"/>
    </xf>
    <xf numFmtId="0" fontId="14" fillId="9" borderId="48" xfId="0" applyFont="1" applyFill="1" applyBorder="1" applyAlignment="1">
      <alignment vertical="center"/>
    </xf>
    <xf numFmtId="0" fontId="14" fillId="9" borderId="24" xfId="0" applyFont="1" applyFill="1" applyBorder="1" applyAlignment="1">
      <alignment horizontal="left" vertical="center"/>
    </xf>
    <xf numFmtId="0" fontId="14" fillId="9" borderId="48" xfId="0" applyFont="1" applyFill="1" applyBorder="1" applyAlignment="1">
      <alignment horizontal="left" vertical="center"/>
    </xf>
    <xf numFmtId="168" fontId="47" fillId="8" borderId="60" xfId="0" applyNumberFormat="1" applyFont="1" applyFill="1" applyBorder="1" applyAlignment="1" applyProtection="1">
      <alignment horizontal="left" vertical="center"/>
      <protection locked="0"/>
    </xf>
    <xf numFmtId="168" fontId="47" fillId="8" borderId="59" xfId="0" applyNumberFormat="1" applyFont="1" applyFill="1" applyBorder="1" applyAlignment="1" applyProtection="1">
      <alignment horizontal="left" vertical="center"/>
      <protection locked="0"/>
    </xf>
    <xf numFmtId="168" fontId="47" fillId="8" borderId="58" xfId="0" applyNumberFormat="1" applyFont="1" applyFill="1" applyBorder="1" applyAlignment="1" applyProtection="1">
      <alignment horizontal="left" vertical="center"/>
      <protection locked="0"/>
    </xf>
    <xf numFmtId="0" fontId="14" fillId="5" borderId="0" xfId="0" applyFont="1" applyFill="1" applyAlignment="1">
      <alignment vertical="center"/>
    </xf>
    <xf numFmtId="0" fontId="14" fillId="5" borderId="0" xfId="0" applyFont="1" applyFill="1" applyAlignment="1">
      <alignment horizontal="left" vertical="center"/>
    </xf>
    <xf numFmtId="49" fontId="47" fillId="8" borderId="60" xfId="0" applyNumberFormat="1" applyFont="1" applyFill="1" applyBorder="1" applyAlignment="1" applyProtection="1">
      <alignment horizontal="left" vertical="center"/>
      <protection locked="0"/>
    </xf>
    <xf numFmtId="49" fontId="47" fillId="8" borderId="59" xfId="0" applyNumberFormat="1" applyFont="1" applyFill="1" applyBorder="1" applyAlignment="1" applyProtection="1">
      <alignment horizontal="left" vertical="center"/>
      <protection locked="0"/>
    </xf>
    <xf numFmtId="49" fontId="47" fillId="8" borderId="58" xfId="0" applyNumberFormat="1" applyFont="1" applyFill="1" applyBorder="1" applyAlignment="1" applyProtection="1">
      <alignment horizontal="left" vertical="center"/>
      <protection locked="0"/>
    </xf>
    <xf numFmtId="0" fontId="49" fillId="8" borderId="60" xfId="1" applyFont="1" applyFill="1" applyBorder="1" applyAlignment="1" applyProtection="1">
      <alignment horizontal="left" vertical="center"/>
      <protection locked="0"/>
    </xf>
    <xf numFmtId="0" fontId="47" fillId="8" borderId="59" xfId="0" applyFont="1" applyFill="1" applyBorder="1" applyAlignment="1" applyProtection="1">
      <alignment horizontal="left" vertical="center"/>
      <protection locked="0"/>
    </xf>
    <xf numFmtId="0" fontId="47" fillId="8" borderId="58" xfId="0" applyFont="1" applyFill="1" applyBorder="1" applyAlignment="1" applyProtection="1">
      <alignment horizontal="left" vertical="center"/>
      <protection locked="0"/>
    </xf>
    <xf numFmtId="0" fontId="47" fillId="8" borderId="60" xfId="0" applyFont="1" applyFill="1" applyBorder="1" applyAlignment="1" applyProtection="1">
      <alignment horizontal="left" vertical="center"/>
      <protection locked="0"/>
    </xf>
    <xf numFmtId="0" fontId="0" fillId="5" borderId="71" xfId="0" applyFill="1" applyBorder="1" applyAlignment="1">
      <alignment horizontal="left" vertical="center" indent="1"/>
    </xf>
    <xf numFmtId="0" fontId="0" fillId="5" borderId="46" xfId="0" applyFill="1" applyBorder="1" applyAlignment="1">
      <alignment horizontal="left" vertical="center" indent="1"/>
    </xf>
    <xf numFmtId="0" fontId="2" fillId="5" borderId="51" xfId="0" applyFont="1" applyFill="1" applyBorder="1" applyAlignment="1">
      <alignment horizontal="left" vertical="center" indent="1"/>
    </xf>
    <xf numFmtId="0" fontId="2" fillId="5" borderId="50" xfId="0" applyFont="1" applyFill="1" applyBorder="1" applyAlignment="1">
      <alignment horizontal="left" vertical="center" indent="1"/>
    </xf>
    <xf numFmtId="0" fontId="2" fillId="5" borderId="49" xfId="0" applyFont="1" applyFill="1" applyBorder="1" applyAlignment="1">
      <alignment horizontal="left" vertical="center" indent="1"/>
    </xf>
    <xf numFmtId="0" fontId="2" fillId="5" borderId="45" xfId="0" applyFont="1" applyFill="1" applyBorder="1" applyAlignment="1">
      <alignment horizontal="left" vertical="center" indent="1"/>
    </xf>
    <xf numFmtId="0" fontId="2" fillId="5" borderId="61" xfId="0" applyFont="1" applyFill="1" applyBorder="1" applyAlignment="1">
      <alignment horizontal="left" vertical="center" indent="1"/>
    </xf>
    <xf numFmtId="0" fontId="2" fillId="5" borderId="44" xfId="0" applyFont="1" applyFill="1" applyBorder="1" applyAlignment="1">
      <alignment horizontal="left" vertical="center" indent="1"/>
    </xf>
    <xf numFmtId="0" fontId="2" fillId="5" borderId="51" xfId="0" quotePrefix="1" applyFont="1" applyFill="1" applyBorder="1" applyAlignment="1">
      <alignment horizontal="left" vertical="center" indent="1"/>
    </xf>
    <xf numFmtId="0" fontId="2" fillId="5" borderId="50" xfId="0" quotePrefix="1" applyFont="1" applyFill="1" applyBorder="1" applyAlignment="1">
      <alignment horizontal="left" vertical="center" indent="1"/>
    </xf>
    <xf numFmtId="0" fontId="2" fillId="5" borderId="49" xfId="0" quotePrefix="1" applyFont="1" applyFill="1" applyBorder="1" applyAlignment="1">
      <alignment horizontal="left" vertical="center" indent="1"/>
    </xf>
    <xf numFmtId="0" fontId="2" fillId="5" borderId="45" xfId="0" quotePrefix="1" applyFont="1" applyFill="1" applyBorder="1" applyAlignment="1">
      <alignment horizontal="left" vertical="center" indent="1"/>
    </xf>
    <xf numFmtId="0" fontId="2" fillId="5" borderId="61" xfId="0" quotePrefix="1" applyFont="1" applyFill="1" applyBorder="1" applyAlignment="1">
      <alignment horizontal="left" vertical="center" indent="1"/>
    </xf>
    <xf numFmtId="0" fontId="2" fillId="5" borderId="44" xfId="0" quotePrefix="1" applyFont="1" applyFill="1" applyBorder="1" applyAlignment="1">
      <alignment horizontal="left" vertical="center" indent="1"/>
    </xf>
    <xf numFmtId="0" fontId="50" fillId="5" borderId="67" xfId="0" applyFont="1" applyFill="1" applyBorder="1" applyAlignment="1">
      <alignment horizontal="center" vertical="center"/>
    </xf>
    <xf numFmtId="0" fontId="50" fillId="5" borderId="66" xfId="0" applyFont="1" applyFill="1" applyBorder="1" applyAlignment="1">
      <alignment horizontal="center" vertical="center"/>
    </xf>
    <xf numFmtId="0" fontId="50" fillId="5" borderId="65" xfId="0" applyFont="1" applyFill="1" applyBorder="1" applyAlignment="1">
      <alignment horizontal="center" vertical="center"/>
    </xf>
    <xf numFmtId="0" fontId="9" fillId="5" borderId="0" xfId="0" applyFont="1" applyFill="1" applyAlignment="1">
      <alignment horizontal="left" vertical="center" wrapText="1"/>
    </xf>
    <xf numFmtId="0" fontId="5" fillId="6" borderId="70" xfId="0" applyFont="1" applyFill="1" applyBorder="1" applyAlignment="1">
      <alignment horizontal="center" vertical="center"/>
    </xf>
    <xf numFmtId="0" fontId="5" fillId="6" borderId="69" xfId="0" applyFont="1" applyFill="1" applyBorder="1" applyAlignment="1">
      <alignment horizontal="center" vertical="center"/>
    </xf>
    <xf numFmtId="0" fontId="7" fillId="5" borderId="0" xfId="0" applyFont="1" applyFill="1" applyAlignment="1">
      <alignment horizontal="left" vertical="center" wrapText="1"/>
    </xf>
    <xf numFmtId="0" fontId="11" fillId="5" borderId="0" xfId="0" applyFont="1" applyFill="1" applyAlignment="1">
      <alignment horizontal="left" vertical="center" wrapText="1"/>
    </xf>
    <xf numFmtId="0" fontId="22" fillId="7" borderId="28" xfId="0" applyFont="1" applyFill="1" applyBorder="1" applyAlignment="1">
      <alignment horizontal="center" vertical="center" wrapText="1"/>
    </xf>
    <xf numFmtId="0" fontId="8" fillId="5" borderId="0" xfId="0" applyFont="1" applyFill="1" applyAlignment="1">
      <alignment horizontal="left" vertical="center" wrapText="1"/>
    </xf>
    <xf numFmtId="0" fontId="3" fillId="5" borderId="24" xfId="0" applyFont="1" applyFill="1" applyBorder="1" applyAlignment="1">
      <alignment horizontal="left" vertical="center"/>
    </xf>
    <xf numFmtId="0" fontId="3" fillId="5" borderId="61" xfId="0" applyFont="1" applyFill="1" applyBorder="1" applyAlignment="1">
      <alignment horizontal="left" vertical="center"/>
    </xf>
    <xf numFmtId="0" fontId="4" fillId="5" borderId="19" xfId="0" applyFont="1" applyFill="1" applyBorder="1" applyAlignment="1">
      <alignment horizontal="left" vertical="center"/>
    </xf>
    <xf numFmtId="0" fontId="3" fillId="5" borderId="28" xfId="0" applyFont="1" applyFill="1" applyBorder="1" applyAlignment="1">
      <alignment horizontal="center" vertical="center"/>
    </xf>
    <xf numFmtId="0" fontId="3" fillId="5" borderId="28" xfId="0" applyFont="1" applyFill="1" applyBorder="1" applyAlignment="1">
      <alignment horizontal="left" vertical="center" indent="1"/>
    </xf>
    <xf numFmtId="0" fontId="3" fillId="5" borderId="0" xfId="0" applyFont="1" applyFill="1" applyAlignment="1">
      <alignment horizontal="left" vertical="top" wrapText="1"/>
    </xf>
    <xf numFmtId="0" fontId="3" fillId="5" borderId="0" xfId="0" applyFont="1" applyFill="1" applyAlignment="1">
      <alignment horizontal="left" vertical="top"/>
    </xf>
    <xf numFmtId="0" fontId="43" fillId="5" borderId="0" xfId="0" applyFont="1" applyFill="1" applyAlignment="1">
      <alignment horizontal="left" vertical="top"/>
    </xf>
    <xf numFmtId="0" fontId="11" fillId="5" borderId="0" xfId="0" applyFont="1" applyFill="1" applyAlignment="1">
      <alignment horizontal="left" vertical="center"/>
    </xf>
    <xf numFmtId="0" fontId="2" fillId="9" borderId="28" xfId="0" applyFont="1" applyFill="1" applyBorder="1" applyAlignment="1">
      <alignment horizontal="center" vertical="center"/>
    </xf>
    <xf numFmtId="0" fontId="2" fillId="9" borderId="28" xfId="0" applyFont="1" applyFill="1" applyBorder="1" applyAlignment="1">
      <alignment horizontal="left" vertical="center" indent="1"/>
    </xf>
    <xf numFmtId="0" fontId="8" fillId="5" borderId="57" xfId="0" applyFont="1" applyFill="1" applyBorder="1" applyAlignment="1">
      <alignment horizontal="center" vertical="center" wrapText="1"/>
    </xf>
    <xf numFmtId="0" fontId="8" fillId="5" borderId="56" xfId="0" applyFont="1" applyFill="1" applyBorder="1" applyAlignment="1">
      <alignment horizontal="center" vertical="center" wrapText="1"/>
    </xf>
    <xf numFmtId="0" fontId="8" fillId="5" borderId="55" xfId="0" applyFont="1" applyFill="1" applyBorder="1" applyAlignment="1">
      <alignment horizontal="center" vertical="center" wrapText="1"/>
    </xf>
    <xf numFmtId="0" fontId="8" fillId="5" borderId="76"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75" xfId="0" applyFont="1" applyFill="1" applyBorder="1" applyAlignment="1">
      <alignment horizontal="center" vertical="center" wrapText="1"/>
    </xf>
    <xf numFmtId="0" fontId="8" fillId="5" borderId="54" xfId="0" applyFont="1" applyFill="1" applyBorder="1" applyAlignment="1">
      <alignment horizontal="center" vertical="center" wrapText="1"/>
    </xf>
    <xf numFmtId="0" fontId="8" fillId="5" borderId="53"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22" fillId="7" borderId="74" xfId="0" applyFont="1" applyFill="1" applyBorder="1" applyAlignment="1">
      <alignment horizontal="left" vertical="center" indent="1"/>
    </xf>
    <xf numFmtId="0" fontId="22" fillId="7" borderId="73" xfId="0" applyFont="1" applyFill="1" applyBorder="1" applyAlignment="1">
      <alignment horizontal="left" vertical="center" indent="1"/>
    </xf>
    <xf numFmtId="0" fontId="22" fillId="7" borderId="72" xfId="0" applyFont="1" applyFill="1" applyBorder="1" applyAlignment="1">
      <alignment horizontal="left" vertical="center" indent="1"/>
    </xf>
    <xf numFmtId="0" fontId="3" fillId="0" borderId="28" xfId="0" applyFont="1" applyBorder="1" applyAlignment="1">
      <alignment horizontal="center" vertical="center"/>
    </xf>
    <xf numFmtId="0" fontId="3" fillId="0" borderId="28" xfId="0" applyFont="1" applyBorder="1" applyAlignment="1">
      <alignment horizontal="left" vertical="center" indent="1"/>
    </xf>
    <xf numFmtId="0" fontId="3" fillId="5" borderId="6" xfId="0" applyFont="1" applyFill="1" applyBorder="1" applyAlignment="1">
      <alignment horizontal="left"/>
    </xf>
    <xf numFmtId="0" fontId="3" fillId="5" borderId="0" xfId="0" applyFont="1" applyFill="1" applyAlignment="1">
      <alignment horizontal="left" vertical="center"/>
    </xf>
    <xf numFmtId="0" fontId="53" fillId="8" borderId="51" xfId="0" applyFont="1" applyFill="1" applyBorder="1" applyAlignment="1" applyProtection="1">
      <alignment horizontal="center" vertical="center"/>
      <protection locked="0"/>
    </xf>
    <xf numFmtId="0" fontId="53" fillId="8" borderId="50" xfId="0" applyFont="1" applyFill="1" applyBorder="1" applyAlignment="1" applyProtection="1">
      <alignment horizontal="center" vertical="center"/>
      <protection locked="0"/>
    </xf>
    <xf numFmtId="0" fontId="53" fillId="8" borderId="49" xfId="0" applyFont="1" applyFill="1" applyBorder="1" applyAlignment="1" applyProtection="1">
      <alignment horizontal="center" vertical="center"/>
      <protection locked="0"/>
    </xf>
    <xf numFmtId="0" fontId="53" fillId="8" borderId="45" xfId="0" applyFont="1" applyFill="1" applyBorder="1" applyAlignment="1" applyProtection="1">
      <alignment horizontal="center" vertical="center"/>
      <protection locked="0"/>
    </xf>
    <xf numFmtId="0" fontId="53" fillId="8" borderId="61" xfId="0" applyFont="1" applyFill="1" applyBorder="1" applyAlignment="1" applyProtection="1">
      <alignment horizontal="center" vertical="center"/>
      <protection locked="0"/>
    </xf>
    <xf numFmtId="0" fontId="53" fillId="8" borderId="44" xfId="0" applyFont="1" applyFill="1" applyBorder="1" applyAlignment="1" applyProtection="1">
      <alignment horizontal="center" vertical="center"/>
      <protection locked="0"/>
    </xf>
    <xf numFmtId="0" fontId="5" fillId="6" borderId="77" xfId="0" applyFont="1" applyFill="1" applyBorder="1" applyAlignment="1">
      <alignment horizontal="center" vertical="center"/>
    </xf>
    <xf numFmtId="0" fontId="0" fillId="3" borderId="25" xfId="0" applyFill="1" applyBorder="1" applyAlignment="1">
      <alignment horizontal="left" vertical="center"/>
    </xf>
    <xf numFmtId="0" fontId="0" fillId="3" borderId="24" xfId="0" applyFill="1" applyBorder="1" applyAlignment="1">
      <alignment horizontal="left" vertical="center"/>
    </xf>
    <xf numFmtId="0" fontId="0" fillId="3" borderId="40" xfId="0" applyFill="1" applyBorder="1" applyAlignment="1">
      <alignment horizontal="left" vertical="center"/>
    </xf>
    <xf numFmtId="0" fontId="5" fillId="6" borderId="13" xfId="0" applyFont="1" applyFill="1" applyBorder="1" applyAlignment="1">
      <alignment horizontal="center" vertical="center"/>
    </xf>
    <xf numFmtId="0" fontId="5" fillId="6" borderId="12" xfId="0" applyFont="1" applyFill="1" applyBorder="1" applyAlignment="1">
      <alignment horizontal="center" vertical="center"/>
    </xf>
    <xf numFmtId="0" fontId="22" fillId="7" borderId="1" xfId="0" applyFont="1" applyFill="1" applyBorder="1" applyAlignment="1">
      <alignment horizontal="left" vertical="center" wrapText="1" indent="1"/>
    </xf>
    <xf numFmtId="0" fontId="0" fillId="3" borderId="0" xfId="0" applyFill="1" applyAlignment="1">
      <alignment vertical="center" wrapText="1"/>
    </xf>
    <xf numFmtId="0" fontId="55" fillId="3" borderId="0" xfId="0" applyFont="1" applyFill="1" applyAlignment="1">
      <alignment horizontal="center" vertical="center" wrapText="1"/>
    </xf>
    <xf numFmtId="0" fontId="54" fillId="3" borderId="0" xfId="0" applyFont="1" applyFill="1" applyAlignment="1">
      <alignment horizontal="center" vertical="center" wrapText="1"/>
    </xf>
    <xf numFmtId="0" fontId="54" fillId="3" borderId="26" xfId="0" applyFont="1" applyFill="1" applyBorder="1" applyAlignment="1">
      <alignment horizontal="center" vertical="center" wrapText="1"/>
    </xf>
    <xf numFmtId="0" fontId="2" fillId="3" borderId="61" xfId="0" applyFont="1" applyFill="1" applyBorder="1" applyAlignment="1">
      <alignment horizontal="center" vertical="center" wrapText="1"/>
    </xf>
    <xf numFmtId="0" fontId="2" fillId="3" borderId="44" xfId="0" applyFont="1" applyFill="1" applyBorder="1" applyAlignment="1">
      <alignment horizontal="center" vertical="center" wrapText="1"/>
    </xf>
    <xf numFmtId="0" fontId="0" fillId="5" borderId="61" xfId="0" applyFill="1" applyBorder="1" applyAlignment="1">
      <alignment horizontal="left" vertical="center"/>
    </xf>
    <xf numFmtId="0" fontId="0" fillId="5" borderId="24" xfId="0" applyFill="1" applyBorder="1" applyAlignment="1">
      <alignment horizontal="left" vertical="center"/>
    </xf>
    <xf numFmtId="0" fontId="2" fillId="5" borderId="78" xfId="0" applyFont="1" applyFill="1" applyBorder="1" applyAlignment="1">
      <alignment horizontal="left" vertical="center"/>
    </xf>
    <xf numFmtId="0" fontId="13" fillId="3" borderId="50" xfId="0" applyFont="1" applyFill="1" applyBorder="1" applyAlignment="1">
      <alignment horizontal="right"/>
    </xf>
    <xf numFmtId="0" fontId="3" fillId="5" borderId="28" xfId="0" applyFont="1" applyFill="1" applyBorder="1" applyAlignment="1" applyProtection="1">
      <alignment horizontal="center" vertical="center"/>
      <protection locked="0"/>
    </xf>
    <xf numFmtId="0" fontId="56" fillId="5" borderId="28" xfId="0" applyFont="1" applyFill="1" applyBorder="1" applyAlignment="1">
      <alignment horizontal="left" vertical="center" indent="1"/>
    </xf>
    <xf numFmtId="0" fontId="18" fillId="5" borderId="28" xfId="0" applyFont="1" applyFill="1" applyBorder="1" applyAlignment="1">
      <alignment horizontal="left" vertical="center" indent="1"/>
    </xf>
    <xf numFmtId="0" fontId="3" fillId="5" borderId="46" xfId="0" applyFont="1" applyFill="1" applyBorder="1" applyAlignment="1">
      <alignment horizontal="center" vertical="center"/>
    </xf>
    <xf numFmtId="0" fontId="18" fillId="5" borderId="46" xfId="0" applyFont="1" applyFill="1" applyBorder="1" applyAlignment="1">
      <alignment horizontal="left" vertical="center" indent="1"/>
    </xf>
    <xf numFmtId="0" fontId="57" fillId="5" borderId="28" xfId="0" applyFont="1" applyFill="1" applyBorder="1" applyAlignment="1">
      <alignment horizontal="left" vertical="center" indent="1"/>
    </xf>
    <xf numFmtId="0" fontId="2" fillId="9" borderId="28" xfId="0" applyFont="1" applyFill="1" applyBorder="1" applyAlignment="1">
      <alignment horizontal="left" vertical="center" wrapText="1" indent="1"/>
    </xf>
    <xf numFmtId="0" fontId="43" fillId="5" borderId="0" xfId="0" applyFont="1" applyFill="1"/>
    <xf numFmtId="0" fontId="3" fillId="0" borderId="0" xfId="0" applyFont="1" applyAlignment="1">
      <alignment horizontal="left" vertical="center"/>
    </xf>
    <xf numFmtId="0" fontId="5" fillId="6" borderId="28" xfId="0" applyFont="1" applyFill="1" applyBorder="1" applyAlignment="1">
      <alignment horizontal="center" vertical="center"/>
    </xf>
    <xf numFmtId="0" fontId="30" fillId="7" borderId="28" xfId="0" applyFont="1" applyFill="1" applyBorder="1" applyAlignment="1">
      <alignment horizontal="center" vertical="center"/>
    </xf>
    <xf numFmtId="0" fontId="30" fillId="8" borderId="28" xfId="0" applyFont="1" applyFill="1" applyBorder="1" applyAlignment="1">
      <alignment horizontal="center" vertical="center"/>
    </xf>
    <xf numFmtId="0" fontId="30" fillId="5" borderId="28" xfId="0" applyFont="1" applyFill="1" applyBorder="1" applyAlignment="1">
      <alignment horizontal="center" vertical="center"/>
    </xf>
    <xf numFmtId="0" fontId="3" fillId="5" borderId="28" xfId="0" applyFont="1" applyFill="1" applyBorder="1" applyAlignment="1">
      <alignment horizontal="left" vertical="center" wrapText="1" indent="1"/>
    </xf>
    <xf numFmtId="0" fontId="3" fillId="0" borderId="25" xfId="0" applyFont="1" applyBorder="1" applyAlignment="1">
      <alignment horizontal="left" vertical="center" indent="1"/>
    </xf>
    <xf numFmtId="0" fontId="3" fillId="0" borderId="40" xfId="0" applyFont="1" applyBorder="1" applyAlignment="1">
      <alignment horizontal="left" vertical="center" indent="1"/>
    </xf>
    <xf numFmtId="0" fontId="4" fillId="5" borderId="14" xfId="0" applyFont="1" applyFill="1" applyBorder="1" applyAlignment="1">
      <alignment horizontal="left" vertical="center"/>
    </xf>
    <xf numFmtId="0" fontId="59" fillId="5" borderId="67" xfId="0" applyFont="1" applyFill="1" applyBorder="1" applyAlignment="1">
      <alignment horizontal="center" vertical="center"/>
    </xf>
    <xf numFmtId="0" fontId="59" fillId="5" borderId="66" xfId="0" applyFont="1" applyFill="1" applyBorder="1" applyAlignment="1">
      <alignment horizontal="center" vertical="center"/>
    </xf>
    <xf numFmtId="0" fontId="59" fillId="5" borderId="65" xfId="0" applyFont="1" applyFill="1" applyBorder="1" applyAlignment="1">
      <alignment horizontal="center" vertical="center"/>
    </xf>
    <xf numFmtId="0" fontId="4" fillId="5" borderId="78" xfId="0" applyFont="1" applyFill="1" applyBorder="1" applyAlignment="1">
      <alignment horizontal="left" vertical="center"/>
    </xf>
    <xf numFmtId="0" fontId="0" fillId="3" borderId="51" xfId="0" applyFill="1" applyBorder="1" applyAlignment="1">
      <alignment horizontal="center" vertical="center" wrapText="1"/>
    </xf>
    <xf numFmtId="0" fontId="0" fillId="3" borderId="50" xfId="0" applyFill="1" applyBorder="1" applyAlignment="1">
      <alignment horizontal="center" vertical="center" wrapText="1"/>
    </xf>
    <xf numFmtId="0" fontId="0" fillId="3" borderId="49" xfId="0" applyFill="1" applyBorder="1" applyAlignment="1">
      <alignment horizontal="center" vertical="center" wrapText="1"/>
    </xf>
    <xf numFmtId="0" fontId="0" fillId="3" borderId="68" xfId="0" applyFill="1" applyBorder="1" applyAlignment="1">
      <alignment horizontal="center" vertical="center" wrapText="1"/>
    </xf>
    <xf numFmtId="0" fontId="0" fillId="3" borderId="0" xfId="0" applyFill="1" applyAlignment="1">
      <alignment horizontal="center" vertical="center" wrapText="1"/>
    </xf>
    <xf numFmtId="0" fontId="0" fillId="3" borderId="26" xfId="0" applyFill="1" applyBorder="1" applyAlignment="1">
      <alignment horizontal="center" vertical="center" wrapText="1"/>
    </xf>
    <xf numFmtId="0" fontId="0" fillId="3" borderId="45" xfId="0" applyFill="1" applyBorder="1" applyAlignment="1">
      <alignment horizontal="center" vertical="center" wrapText="1"/>
    </xf>
    <xf numFmtId="0" fontId="0" fillId="3" borderId="61" xfId="0" applyFill="1" applyBorder="1" applyAlignment="1">
      <alignment horizontal="center" vertical="center" wrapText="1"/>
    </xf>
    <xf numFmtId="0" fontId="0" fillId="3" borderId="44" xfId="0" applyFill="1" applyBorder="1" applyAlignment="1">
      <alignment horizontal="center" vertical="center" wrapText="1"/>
    </xf>
    <xf numFmtId="0" fontId="79" fillId="0" borderId="28" xfId="0" applyFont="1" applyBorder="1" applyAlignment="1">
      <alignment horizontal="left" vertical="center" indent="1"/>
    </xf>
    <xf numFmtId="0" fontId="3" fillId="0" borderId="28" xfId="0" applyFont="1" applyBorder="1" applyAlignment="1">
      <alignment horizontal="left" vertical="top" indent="1"/>
    </xf>
    <xf numFmtId="0" fontId="79" fillId="0" borderId="28" xfId="0" applyFont="1" applyBorder="1" applyAlignment="1">
      <alignment horizontal="left" vertical="center" wrapText="1" indent="1"/>
    </xf>
    <xf numFmtId="0" fontId="0" fillId="5" borderId="0" xfId="0" applyFill="1" applyAlignment="1">
      <alignment vertical="center" wrapText="1"/>
    </xf>
    <xf numFmtId="0" fontId="5" fillId="7" borderId="81" xfId="0" applyFont="1" applyFill="1" applyBorder="1" applyAlignment="1">
      <alignment horizontal="center" vertical="center"/>
    </xf>
    <xf numFmtId="0" fontId="5" fillId="7" borderId="80" xfId="0" applyFont="1" applyFill="1" applyBorder="1" applyAlignment="1">
      <alignment horizontal="center" vertical="center"/>
    </xf>
    <xf numFmtId="0" fontId="5" fillId="7" borderId="79" xfId="0" applyFont="1" applyFill="1" applyBorder="1" applyAlignment="1">
      <alignment horizontal="center" vertical="center"/>
    </xf>
    <xf numFmtId="0" fontId="2" fillId="5" borderId="0" xfId="0" applyFont="1" applyFill="1" applyAlignment="1">
      <alignment vertical="center" wrapText="1"/>
    </xf>
    <xf numFmtId="0" fontId="63" fillId="5" borderId="0" xfId="0" applyFont="1" applyFill="1" applyAlignment="1">
      <alignment vertical="center" wrapText="1"/>
    </xf>
    <xf numFmtId="0" fontId="0" fillId="5" borderId="0" xfId="0" applyFill="1" applyAlignment="1">
      <alignment horizontal="left" vertical="center" wrapText="1"/>
    </xf>
    <xf numFmtId="0" fontId="3" fillId="0" borderId="28" xfId="0" applyFont="1" applyBorder="1" applyAlignment="1">
      <alignment horizontal="left" vertical="top" wrapText="1" indent="1"/>
    </xf>
    <xf numFmtId="0" fontId="79" fillId="0" borderId="28" xfId="0" applyFont="1" applyBorder="1" applyAlignment="1">
      <alignment horizontal="left" vertical="top" wrapText="1" indent="1"/>
    </xf>
    <xf numFmtId="0" fontId="3" fillId="0" borderId="28" xfId="0" applyFont="1" applyBorder="1" applyAlignment="1">
      <alignment horizontal="left" vertical="center" wrapText="1" indent="1"/>
    </xf>
    <xf numFmtId="0" fontId="79" fillId="0" borderId="28" xfId="0" applyFont="1" applyBorder="1" applyAlignment="1">
      <alignment horizontal="left" vertical="top" indent="1"/>
    </xf>
    <xf numFmtId="0" fontId="43" fillId="5" borderId="0" xfId="0" applyFont="1" applyFill="1" applyAlignment="1">
      <alignment horizontal="left" vertical="center" wrapText="1"/>
    </xf>
    <xf numFmtId="0" fontId="0" fillId="5" borderId="0" xfId="0" applyFill="1"/>
    <xf numFmtId="0" fontId="64" fillId="7" borderId="28" xfId="0" applyFont="1" applyFill="1" applyBorder="1" applyAlignment="1">
      <alignment horizontal="center" vertical="center"/>
    </xf>
    <xf numFmtId="0" fontId="64" fillId="7" borderId="25" xfId="0" applyFont="1" applyFill="1" applyBorder="1" applyAlignment="1">
      <alignment horizontal="center" vertical="center"/>
    </xf>
    <xf numFmtId="0" fontId="19" fillId="10" borderId="28" xfId="0" applyFont="1" applyFill="1" applyBorder="1" applyAlignment="1" applyProtection="1">
      <alignment horizontal="center" vertical="center"/>
      <protection locked="0"/>
    </xf>
    <xf numFmtId="166" fontId="10" fillId="0" borderId="28" xfId="0" applyNumberFormat="1" applyFont="1" applyBorder="1" applyAlignment="1">
      <alignment horizontal="center" vertical="center"/>
    </xf>
    <xf numFmtId="0" fontId="4" fillId="3" borderId="28" xfId="0" applyFont="1" applyFill="1" applyBorder="1" applyAlignment="1" applyProtection="1">
      <alignment horizontal="center" vertical="center"/>
      <protection locked="0"/>
    </xf>
    <xf numFmtId="165" fontId="4" fillId="9" borderId="28" xfId="0" applyNumberFormat="1" applyFont="1" applyFill="1" applyBorder="1" applyAlignment="1">
      <alignment horizontal="center"/>
    </xf>
    <xf numFmtId="0" fontId="6" fillId="7" borderId="71" xfId="0" applyFont="1" applyFill="1" applyBorder="1" applyAlignment="1">
      <alignment horizontal="center" vertical="center"/>
    </xf>
    <xf numFmtId="0" fontId="28" fillId="7" borderId="46" xfId="0" applyFont="1" applyFill="1" applyBorder="1" applyAlignment="1">
      <alignment horizontal="center" vertical="center"/>
    </xf>
    <xf numFmtId="0" fontId="10" fillId="5" borderId="28" xfId="0" applyFont="1" applyFill="1" applyBorder="1" applyAlignment="1">
      <alignment horizontal="center" vertical="center"/>
    </xf>
    <xf numFmtId="165" fontId="3" fillId="0" borderId="61" xfId="0" applyNumberFormat="1" applyFont="1" applyBorder="1" applyAlignment="1">
      <alignment horizontal="left" vertical="center"/>
    </xf>
    <xf numFmtId="165" fontId="4" fillId="0" borderId="19" xfId="0" applyNumberFormat="1" applyFont="1" applyBorder="1" applyAlignment="1">
      <alignment horizontal="left" vertical="center"/>
    </xf>
    <xf numFmtId="0" fontId="59" fillId="5" borderId="85" xfId="0" applyFont="1" applyFill="1" applyBorder="1" applyAlignment="1">
      <alignment horizontal="center" vertical="center"/>
    </xf>
    <xf numFmtId="0" fontId="59" fillId="5" borderId="84" xfId="0" applyFont="1" applyFill="1" applyBorder="1" applyAlignment="1">
      <alignment horizontal="center" vertical="center"/>
    </xf>
    <xf numFmtId="0" fontId="59" fillId="5" borderId="83" xfId="0" applyFont="1" applyFill="1" applyBorder="1" applyAlignment="1">
      <alignment horizontal="center" vertical="center"/>
    </xf>
    <xf numFmtId="0" fontId="5" fillId="6" borderId="9" xfId="0" applyFont="1" applyFill="1" applyBorder="1" applyAlignment="1">
      <alignment horizontal="center" vertical="center"/>
    </xf>
    <xf numFmtId="0" fontId="3" fillId="5" borderId="0" xfId="0" applyFont="1" applyFill="1" applyAlignment="1">
      <alignment horizontal="center" vertical="center" wrapText="1"/>
    </xf>
    <xf numFmtId="0" fontId="65" fillId="5" borderId="0" xfId="0" applyFont="1" applyFill="1" applyAlignment="1">
      <alignment horizontal="center" vertical="center"/>
    </xf>
    <xf numFmtId="0" fontId="0" fillId="5" borderId="0" xfId="0" applyFill="1" applyAlignment="1">
      <alignment horizontal="center"/>
    </xf>
    <xf numFmtId="0" fontId="3" fillId="5" borderId="0" xfId="0" applyFont="1" applyFill="1" applyAlignment="1">
      <alignment horizontal="left" vertical="center" wrapText="1"/>
    </xf>
    <xf numFmtId="165" fontId="0" fillId="5" borderId="61" xfId="0" applyNumberFormat="1" applyFill="1" applyBorder="1" applyAlignment="1">
      <alignment horizontal="left" vertical="center"/>
    </xf>
    <xf numFmtId="165" fontId="0" fillId="5" borderId="24" xfId="0" applyNumberFormat="1" applyFill="1" applyBorder="1" applyAlignment="1">
      <alignment horizontal="left" vertical="center"/>
    </xf>
    <xf numFmtId="165" fontId="2" fillId="5" borderId="78" xfId="0" applyNumberFormat="1" applyFont="1" applyFill="1" applyBorder="1" applyAlignment="1">
      <alignment horizontal="left" vertical="center"/>
    </xf>
    <xf numFmtId="0" fontId="59" fillId="5" borderId="17" xfId="0" applyFont="1" applyFill="1" applyBorder="1" applyAlignment="1">
      <alignment horizontal="center" vertical="center"/>
    </xf>
    <xf numFmtId="0" fontId="59" fillId="5" borderId="16" xfId="0" applyFont="1" applyFill="1" applyBorder="1" applyAlignment="1">
      <alignment horizontal="center" vertical="center"/>
    </xf>
    <xf numFmtId="0" fontId="59" fillId="5" borderId="15" xfId="0" applyFont="1" applyFill="1" applyBorder="1" applyAlignment="1">
      <alignment horizontal="center" vertical="center"/>
    </xf>
    <xf numFmtId="0" fontId="13" fillId="5" borderId="64" xfId="0" applyFont="1" applyFill="1" applyBorder="1" applyAlignment="1">
      <alignment horizontal="center" vertical="center" wrapText="1"/>
    </xf>
    <xf numFmtId="0" fontId="13" fillId="5" borderId="63" xfId="0" applyFont="1" applyFill="1" applyBorder="1" applyAlignment="1">
      <alignment horizontal="center" vertical="center" wrapText="1"/>
    </xf>
    <xf numFmtId="0" fontId="13" fillId="5" borderId="62" xfId="0" applyFont="1" applyFill="1" applyBorder="1" applyAlignment="1">
      <alignment horizontal="center" vertical="center" wrapText="1"/>
    </xf>
    <xf numFmtId="0" fontId="10" fillId="0" borderId="28" xfId="0" applyFont="1" applyBorder="1" applyAlignment="1">
      <alignment horizontal="center" vertical="center"/>
    </xf>
    <xf numFmtId="0" fontId="10" fillId="0" borderId="28" xfId="0" applyFont="1" applyBorder="1" applyAlignment="1" applyProtection="1">
      <alignment horizontal="left" vertical="center" wrapText="1" indent="1"/>
      <protection locked="0"/>
    </xf>
    <xf numFmtId="0" fontId="10" fillId="0" borderId="28" xfId="0" applyFont="1" applyBorder="1" applyAlignment="1">
      <alignment horizontal="left" vertical="center" wrapText="1" indent="1"/>
    </xf>
    <xf numFmtId="0" fontId="10" fillId="0" borderId="28" xfId="0" applyFont="1" applyBorder="1" applyAlignment="1">
      <alignment horizontal="left" vertical="center" indent="1"/>
    </xf>
    <xf numFmtId="0" fontId="10" fillId="0" borderId="28" xfId="0" applyFont="1" applyBorder="1" applyAlignment="1" applyProtection="1">
      <alignment horizontal="center" vertical="center"/>
      <protection locked="0"/>
    </xf>
    <xf numFmtId="0" fontId="10" fillId="0" borderId="28" xfId="0" applyFont="1" applyBorder="1" applyAlignment="1" applyProtection="1">
      <alignment horizontal="left" vertical="center" indent="1"/>
      <protection locked="0"/>
    </xf>
    <xf numFmtId="0" fontId="13" fillId="7" borderId="28" xfId="0" applyFont="1" applyFill="1" applyBorder="1" applyAlignment="1">
      <alignment horizontal="center" vertical="center"/>
    </xf>
    <xf numFmtId="0" fontId="30" fillId="7" borderId="46" xfId="0" applyFont="1" applyFill="1" applyBorder="1" applyAlignment="1">
      <alignment horizontal="center" vertical="center"/>
    </xf>
    <xf numFmtId="0" fontId="2" fillId="9" borderId="89" xfId="0" applyFont="1" applyFill="1" applyBorder="1" applyAlignment="1">
      <alignment horizontal="center" vertical="center"/>
    </xf>
    <xf numFmtId="0" fontId="2" fillId="9" borderId="90" xfId="0" applyFont="1" applyFill="1" applyBorder="1" applyAlignment="1">
      <alignment horizontal="center" vertical="center"/>
    </xf>
    <xf numFmtId="0" fontId="2" fillId="9" borderId="42" xfId="0" applyFont="1" applyFill="1" applyBorder="1" applyAlignment="1">
      <alignment horizontal="left" vertical="center" indent="1"/>
    </xf>
    <xf numFmtId="0" fontId="2" fillId="9" borderId="3" xfId="0" applyFont="1" applyFill="1" applyBorder="1" applyAlignment="1">
      <alignment horizontal="left" vertical="center" indent="1"/>
    </xf>
    <xf numFmtId="0" fontId="2" fillId="9" borderId="41" xfId="0" applyFont="1" applyFill="1" applyBorder="1" applyAlignment="1">
      <alignment horizontal="left" vertical="center" indent="1"/>
    </xf>
    <xf numFmtId="0" fontId="30" fillId="7" borderId="88" xfId="0" applyFont="1" applyFill="1" applyBorder="1" applyAlignment="1">
      <alignment horizontal="center" vertical="center"/>
    </xf>
    <xf numFmtId="0" fontId="0" fillId="3" borderId="2"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32" fillId="8" borderId="5" xfId="0" applyFont="1" applyFill="1" applyBorder="1" applyAlignment="1" applyProtection="1">
      <alignment horizontal="center" vertical="center" wrapText="1"/>
      <protection locked="0"/>
    </xf>
    <xf numFmtId="0" fontId="32" fillId="8" borderId="8" xfId="0" applyFont="1" applyFill="1" applyBorder="1" applyAlignment="1" applyProtection="1">
      <alignment horizontal="center" vertical="center" wrapText="1"/>
      <protection locked="0"/>
    </xf>
    <xf numFmtId="0" fontId="32" fillId="5" borderId="5"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7" xfId="0" applyFont="1" applyFill="1" applyBorder="1" applyAlignment="1" applyProtection="1">
      <alignment horizontal="center" vertical="center" wrapText="1"/>
      <protection locked="0"/>
    </xf>
    <xf numFmtId="0" fontId="32" fillId="5" borderId="13" xfId="0" applyFont="1" applyFill="1" applyBorder="1" applyAlignment="1" applyProtection="1">
      <alignment horizontal="center" vertical="center" wrapText="1"/>
      <protection locked="0"/>
    </xf>
    <xf numFmtId="0" fontId="32" fillId="5" borderId="0" xfId="0" applyFont="1" applyFill="1" applyAlignment="1" applyProtection="1">
      <alignment horizontal="center" vertical="center" wrapText="1"/>
      <protection locked="0"/>
    </xf>
    <xf numFmtId="0" fontId="32" fillId="5" borderId="12" xfId="0" applyFont="1" applyFill="1" applyBorder="1" applyAlignment="1" applyProtection="1">
      <alignment horizontal="center" vertical="center" wrapText="1"/>
      <protection locked="0"/>
    </xf>
    <xf numFmtId="0" fontId="32" fillId="5" borderId="8"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center" vertical="center" wrapText="1"/>
      <protection locked="0"/>
    </xf>
    <xf numFmtId="0" fontId="32" fillId="5" borderId="10" xfId="0" applyFont="1" applyFill="1" applyBorder="1" applyAlignment="1" applyProtection="1">
      <alignment horizontal="center" vertical="center" wrapText="1"/>
      <protection locked="0"/>
    </xf>
    <xf numFmtId="0" fontId="22" fillId="7" borderId="2"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22" fillId="7" borderId="4" xfId="0" applyFont="1" applyFill="1" applyBorder="1" applyAlignment="1">
      <alignment horizontal="center" vertical="center" wrapText="1"/>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0" fillId="5" borderId="0" xfId="0" applyFill="1" applyAlignment="1">
      <alignment horizontal="center" wrapText="1"/>
    </xf>
    <xf numFmtId="0" fontId="71" fillId="8" borderId="51" xfId="0" applyFont="1" applyFill="1" applyBorder="1" applyAlignment="1" applyProtection="1">
      <alignment horizontal="center" vertical="center"/>
      <protection locked="0"/>
    </xf>
    <xf numFmtId="0" fontId="71" fillId="8" borderId="50" xfId="0" applyFont="1" applyFill="1" applyBorder="1" applyAlignment="1" applyProtection="1">
      <alignment horizontal="center" vertical="center"/>
      <protection locked="0"/>
    </xf>
    <xf numFmtId="0" fontId="71" fillId="8" borderId="49" xfId="0" applyFont="1" applyFill="1" applyBorder="1" applyAlignment="1" applyProtection="1">
      <alignment horizontal="center" vertical="center"/>
      <protection locked="0"/>
    </xf>
    <xf numFmtId="0" fontId="71" fillId="8" borderId="45" xfId="0" applyFont="1" applyFill="1" applyBorder="1" applyAlignment="1" applyProtection="1">
      <alignment horizontal="center" vertical="center"/>
      <protection locked="0"/>
    </xf>
    <xf numFmtId="0" fontId="71" fillId="8" borderId="61" xfId="0" applyFont="1" applyFill="1" applyBorder="1" applyAlignment="1" applyProtection="1">
      <alignment horizontal="center" vertical="center"/>
      <protection locked="0"/>
    </xf>
    <xf numFmtId="0" fontId="71" fillId="8" borderId="44" xfId="0" applyFont="1" applyFill="1" applyBorder="1" applyAlignment="1" applyProtection="1">
      <alignment horizontal="center" vertical="center"/>
      <protection locked="0"/>
    </xf>
    <xf numFmtId="0" fontId="22" fillId="7" borderId="2" xfId="0" applyFont="1" applyFill="1" applyBorder="1" applyAlignment="1">
      <alignment horizontal="left" vertical="center" wrapText="1" indent="1"/>
    </xf>
    <xf numFmtId="0" fontId="22" fillId="7" borderId="3" xfId="0" applyFont="1" applyFill="1" applyBorder="1" applyAlignment="1">
      <alignment horizontal="left" vertical="center" wrapText="1" indent="1"/>
    </xf>
    <xf numFmtId="0" fontId="32" fillId="8" borderId="28" xfId="0" applyFont="1" applyFill="1" applyBorder="1" applyAlignment="1" applyProtection="1">
      <alignment horizontal="center" vertical="center" wrapText="1"/>
      <protection locked="0"/>
    </xf>
    <xf numFmtId="0" fontId="3" fillId="0" borderId="28" xfId="0" applyFont="1" applyBorder="1" applyAlignment="1">
      <alignment horizontal="left" vertical="center" wrapText="1"/>
    </xf>
    <xf numFmtId="0" fontId="66" fillId="0" borderId="28" xfId="0" applyFont="1" applyBorder="1" applyAlignment="1">
      <alignment horizontal="center" vertical="center" wrapText="1"/>
    </xf>
    <xf numFmtId="165" fontId="3" fillId="5" borderId="61" xfId="0" applyNumberFormat="1" applyFont="1" applyFill="1" applyBorder="1" applyAlignment="1">
      <alignment horizontal="left" vertical="center"/>
    </xf>
    <xf numFmtId="165" fontId="4" fillId="5" borderId="19" xfId="0" applyNumberFormat="1" applyFont="1" applyFill="1" applyBorder="1" applyAlignment="1">
      <alignment horizontal="left" vertical="center"/>
    </xf>
    <xf numFmtId="0" fontId="22" fillId="7" borderId="28" xfId="0" applyFont="1" applyFill="1" applyBorder="1" applyAlignment="1">
      <alignment horizontal="left" vertical="center" wrapText="1" indent="1"/>
    </xf>
    <xf numFmtId="0" fontId="20" fillId="9" borderId="28" xfId="0" applyFont="1" applyFill="1" applyBorder="1" applyAlignment="1" applyProtection="1">
      <alignment horizontal="left" vertical="center" wrapText="1" indent="1"/>
      <protection locked="0"/>
    </xf>
    <xf numFmtId="0" fontId="3" fillId="0" borderId="25" xfId="0" applyFont="1" applyBorder="1" applyAlignment="1">
      <alignment horizontal="left" vertical="center" wrapText="1" indent="1"/>
    </xf>
    <xf numFmtId="0" fontId="3" fillId="0" borderId="24" xfId="0" applyFont="1" applyBorder="1" applyAlignment="1">
      <alignment horizontal="left" vertical="center" wrapText="1" indent="1"/>
    </xf>
    <xf numFmtId="0" fontId="3" fillId="0" borderId="40" xfId="0" applyFont="1" applyBorder="1" applyAlignment="1">
      <alignment horizontal="left" vertical="center" wrapText="1" indent="1"/>
    </xf>
    <xf numFmtId="0" fontId="0" fillId="5" borderId="0" xfId="0" applyFill="1" applyAlignment="1">
      <alignment horizontal="left" vertical="center"/>
    </xf>
    <xf numFmtId="0" fontId="3" fillId="0" borderId="24" xfId="0" applyFont="1" applyBorder="1" applyAlignment="1">
      <alignment horizontal="left" vertical="center" indent="1"/>
    </xf>
    <xf numFmtId="0" fontId="3" fillId="5" borderId="25" xfId="0" applyFont="1" applyFill="1" applyBorder="1" applyAlignment="1">
      <alignment horizontal="left" vertical="center" wrapText="1" indent="1"/>
    </xf>
    <xf numFmtId="0" fontId="3" fillId="5" borderId="24" xfId="0" applyFont="1" applyFill="1" applyBorder="1" applyAlignment="1">
      <alignment horizontal="left" vertical="center" wrapText="1" indent="1"/>
    </xf>
    <xf numFmtId="0" fontId="3" fillId="5" borderId="40" xfId="0" applyFont="1" applyFill="1" applyBorder="1" applyAlignment="1">
      <alignment horizontal="left" vertical="center" wrapText="1" indent="1"/>
    </xf>
    <xf numFmtId="0" fontId="2" fillId="9" borderId="25" xfId="0" applyFont="1" applyFill="1" applyBorder="1" applyAlignment="1">
      <alignment horizontal="left" vertical="center" indent="1"/>
    </xf>
    <xf numFmtId="0" fontId="2" fillId="9" borderId="24" xfId="0" applyFont="1" applyFill="1" applyBorder="1" applyAlignment="1">
      <alignment horizontal="left" vertical="center" indent="1"/>
    </xf>
    <xf numFmtId="0" fontId="2" fillId="9" borderId="40" xfId="0" applyFont="1" applyFill="1" applyBorder="1" applyAlignment="1">
      <alignment horizontal="left" vertical="center" indent="1"/>
    </xf>
  </cellXfs>
  <cellStyles count="6">
    <cellStyle name="Comma 2" xfId="2" xr:uid="{CF499014-2992-4543-9318-2C8BBE9253B6}"/>
    <cellStyle name="Currency" xfId="5" builtinId="4"/>
    <cellStyle name="Currency 2" xfId="4" xr:uid="{94D8E1EB-2717-4741-9075-B071C84577DF}"/>
    <cellStyle name="Hyperlink" xfId="1" builtinId="8"/>
    <cellStyle name="Normal" xfId="0" builtinId="0"/>
    <cellStyle name="Normal 2" xfId="3" xr:uid="{E4E05A07-2AF6-45C8-956D-1B17CFB5087A}"/>
  </cellStyles>
  <dxfs count="3">
    <dxf>
      <font>
        <b/>
        <i val="0"/>
        <color rgb="FFFF0000"/>
      </font>
    </dxf>
    <dxf>
      <font>
        <b/>
        <i val="0"/>
        <color rgb="FFFF0000"/>
      </font>
    </dxf>
    <dxf>
      <font>
        <b/>
        <i val="0"/>
        <color rgb="FFFF0000"/>
      </font>
    </dxf>
  </dxfs>
  <tableStyles count="0" defaultTableStyle="TableStyleMedium9" defaultPivotStyle="PivotStyleLight16"/>
  <colors>
    <mruColors>
      <color rgb="FFFFFFCC"/>
      <color rgb="FF003192"/>
      <color rgb="FFFFFF81"/>
      <color rgb="FF00FF00"/>
      <color rgb="FF0066FF"/>
      <color rgb="FF969696"/>
      <color rgb="FF00FFFF"/>
      <color rgb="FFFFFF00"/>
      <color rgb="FFCC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1.png"/><Relationship Id="rId1" Type="http://schemas.openxmlformats.org/officeDocument/2006/relationships/image" Target="../media/image17.jpe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7.jpeg"/><Relationship Id="rId7" Type="http://schemas.openxmlformats.org/officeDocument/2006/relationships/image" Target="../media/image4.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png"/><Relationship Id="rId5" Type="http://schemas.openxmlformats.org/officeDocument/2006/relationships/image" Target="../media/image9.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2</xdr:col>
      <xdr:colOff>324559</xdr:colOff>
      <xdr:row>47</xdr:row>
      <xdr:rowOff>232183</xdr:rowOff>
    </xdr:from>
    <xdr:to>
      <xdr:col>24</xdr:col>
      <xdr:colOff>948270</xdr:colOff>
      <xdr:row>49</xdr:row>
      <xdr:rowOff>84517</xdr:rowOff>
    </xdr:to>
    <xdr:pic>
      <xdr:nvPicPr>
        <xdr:cNvPr id="4" name="Picture 3">
          <a:extLst>
            <a:ext uri="{FF2B5EF4-FFF2-40B4-BE49-F238E27FC236}">
              <a16:creationId xmlns:a16="http://schemas.microsoft.com/office/drawing/2014/main" id="{B9C78EF7-47DA-DD3E-E5DE-2221EC5226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426" y="14591650"/>
          <a:ext cx="9251244" cy="622800"/>
        </a:xfrm>
        <a:prstGeom prst="rect">
          <a:avLst/>
        </a:prstGeom>
      </xdr:spPr>
    </xdr:pic>
    <xdr:clientData/>
  </xdr:twoCellAnchor>
  <xdr:twoCellAnchor editAs="oneCell">
    <xdr:from>
      <xdr:col>2</xdr:col>
      <xdr:colOff>50801</xdr:colOff>
      <xdr:row>0</xdr:row>
      <xdr:rowOff>253999</xdr:rowOff>
    </xdr:from>
    <xdr:to>
      <xdr:col>11</xdr:col>
      <xdr:colOff>2032848</xdr:colOff>
      <xdr:row>0</xdr:row>
      <xdr:rowOff>1011488</xdr:rowOff>
    </xdr:to>
    <xdr:pic>
      <xdr:nvPicPr>
        <xdr:cNvPr id="3" name="Picture 2">
          <a:extLst>
            <a:ext uri="{FF2B5EF4-FFF2-40B4-BE49-F238E27FC236}">
              <a16:creationId xmlns:a16="http://schemas.microsoft.com/office/drawing/2014/main" id="{3C37BAB5-7910-4DA5-8CD8-DDC9A8C237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1668" y="253999"/>
          <a:ext cx="3887047" cy="757489"/>
        </a:xfrm>
        <a:prstGeom prst="rect">
          <a:avLst/>
        </a:prstGeom>
      </xdr:spPr>
    </xdr:pic>
    <xdr:clientData/>
  </xdr:twoCellAnchor>
  <xdr:twoCellAnchor editAs="oneCell">
    <xdr:from>
      <xdr:col>22</xdr:col>
      <xdr:colOff>557965</xdr:colOff>
      <xdr:row>0</xdr:row>
      <xdr:rowOff>25400</xdr:rowOff>
    </xdr:from>
    <xdr:to>
      <xdr:col>24</xdr:col>
      <xdr:colOff>1309623</xdr:colOff>
      <xdr:row>0</xdr:row>
      <xdr:rowOff>1251120</xdr:rowOff>
    </xdr:to>
    <xdr:pic>
      <xdr:nvPicPr>
        <xdr:cNvPr id="5" name="Picture 4">
          <a:extLst>
            <a:ext uri="{FF2B5EF4-FFF2-40B4-BE49-F238E27FC236}">
              <a16:creationId xmlns:a16="http://schemas.microsoft.com/office/drawing/2014/main" id="{5F00AFE5-A949-445A-89E1-E32DCE87BB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77965" y="25400"/>
          <a:ext cx="1920058" cy="12257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9303</xdr:colOff>
      <xdr:row>70</xdr:row>
      <xdr:rowOff>25399</xdr:rowOff>
    </xdr:to>
    <xdr:pic>
      <xdr:nvPicPr>
        <xdr:cNvPr id="3" name="Picture 2">
          <a:extLst>
            <a:ext uri="{FF2B5EF4-FFF2-40B4-BE49-F238E27FC236}">
              <a16:creationId xmlns:a16="http://schemas.microsoft.com/office/drawing/2014/main" id="{DD0E82E4-9C92-73BD-776C-CFF1186846A1}"/>
            </a:ext>
          </a:extLst>
        </xdr:cNvPr>
        <xdr:cNvPicPr>
          <a:picLocks noChangeAspect="1"/>
        </xdr:cNvPicPr>
      </xdr:nvPicPr>
      <xdr:blipFill>
        <a:blip xmlns:r="http://schemas.openxmlformats.org/officeDocument/2006/relationships" r:embed="rId1"/>
        <a:stretch>
          <a:fillRect/>
        </a:stretch>
      </xdr:blipFill>
      <xdr:spPr>
        <a:xfrm>
          <a:off x="0" y="0"/>
          <a:ext cx="10084636" cy="130640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138043</xdr:colOff>
      <xdr:row>39</xdr:row>
      <xdr:rowOff>275498</xdr:rowOff>
    </xdr:from>
    <xdr:to>
      <xdr:col>10</xdr:col>
      <xdr:colOff>782302</xdr:colOff>
      <xdr:row>41</xdr:row>
      <xdr:rowOff>13202</xdr:rowOff>
    </xdr:to>
    <xdr:pic>
      <xdr:nvPicPr>
        <xdr:cNvPr id="4" name="Picture 3">
          <a:extLst>
            <a:ext uri="{FF2B5EF4-FFF2-40B4-BE49-F238E27FC236}">
              <a16:creationId xmlns:a16="http://schemas.microsoft.com/office/drawing/2014/main" id="{02D5D1D5-805F-F349-ACCF-C54E708851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910" y="15244565"/>
          <a:ext cx="9229459" cy="618238"/>
        </a:xfrm>
        <a:prstGeom prst="rect">
          <a:avLst/>
        </a:prstGeom>
      </xdr:spPr>
    </xdr:pic>
    <xdr:clientData/>
  </xdr:twoCellAnchor>
  <xdr:twoCellAnchor editAs="oneCell">
    <xdr:from>
      <xdr:col>7</xdr:col>
      <xdr:colOff>372531</xdr:colOff>
      <xdr:row>0</xdr:row>
      <xdr:rowOff>16931</xdr:rowOff>
    </xdr:from>
    <xdr:to>
      <xdr:col>11</xdr:col>
      <xdr:colOff>1417</xdr:colOff>
      <xdr:row>1</xdr:row>
      <xdr:rowOff>109877</xdr:rowOff>
    </xdr:to>
    <xdr:pic>
      <xdr:nvPicPr>
        <xdr:cNvPr id="3" name="Picture 2">
          <a:extLst>
            <a:ext uri="{FF2B5EF4-FFF2-40B4-BE49-F238E27FC236}">
              <a16:creationId xmlns:a16="http://schemas.microsoft.com/office/drawing/2014/main" id="{25310CBB-EEA6-48E6-A492-B335B29D17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67598" y="16931"/>
          <a:ext cx="2135019" cy="1362946"/>
        </a:xfrm>
        <a:prstGeom prst="rect">
          <a:avLst/>
        </a:prstGeom>
      </xdr:spPr>
    </xdr:pic>
    <xdr:clientData/>
  </xdr:twoCellAnchor>
  <xdr:twoCellAnchor editAs="oneCell">
    <xdr:from>
      <xdr:col>2</xdr:col>
      <xdr:colOff>101599</xdr:colOff>
      <xdr:row>0</xdr:row>
      <xdr:rowOff>220133</xdr:rowOff>
    </xdr:from>
    <xdr:to>
      <xdr:col>4</xdr:col>
      <xdr:colOff>1922780</xdr:colOff>
      <xdr:row>0</xdr:row>
      <xdr:rowOff>977622</xdr:rowOff>
    </xdr:to>
    <xdr:pic>
      <xdr:nvPicPr>
        <xdr:cNvPr id="5" name="Picture 4">
          <a:extLst>
            <a:ext uri="{FF2B5EF4-FFF2-40B4-BE49-F238E27FC236}">
              <a16:creationId xmlns:a16="http://schemas.microsoft.com/office/drawing/2014/main" id="{32AB7A8A-77FA-4247-B8A2-BFEF865EB8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2466" y="220133"/>
          <a:ext cx="3887047" cy="7574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33867</xdr:colOff>
      <xdr:row>0</xdr:row>
      <xdr:rowOff>0</xdr:rowOff>
    </xdr:from>
    <xdr:to>
      <xdr:col>16</xdr:col>
      <xdr:colOff>591505</xdr:colOff>
      <xdr:row>76</xdr:row>
      <xdr:rowOff>16933</xdr:rowOff>
    </xdr:to>
    <xdr:pic>
      <xdr:nvPicPr>
        <xdr:cNvPr id="4" name="Picture 3">
          <a:extLst>
            <a:ext uri="{FF2B5EF4-FFF2-40B4-BE49-F238E27FC236}">
              <a16:creationId xmlns:a16="http://schemas.microsoft.com/office/drawing/2014/main" id="{E456326D-8CD9-BD14-FC7E-A73BED0153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867" y="0"/>
          <a:ext cx="10040305" cy="14173200"/>
        </a:xfrm>
        <a:prstGeom prst="rect">
          <a:avLst/>
        </a:prstGeom>
      </xdr:spPr>
    </xdr:pic>
    <xdr:clientData/>
  </xdr:twoCellAnchor>
  <xdr:twoCellAnchor editAs="oneCell">
    <xdr:from>
      <xdr:col>0</xdr:col>
      <xdr:colOff>16933</xdr:colOff>
      <xdr:row>75</xdr:row>
      <xdr:rowOff>185968</xdr:rowOff>
    </xdr:from>
    <xdr:to>
      <xdr:col>17</xdr:col>
      <xdr:colOff>16934</xdr:colOff>
      <xdr:row>152</xdr:row>
      <xdr:rowOff>66083</xdr:rowOff>
    </xdr:to>
    <xdr:pic>
      <xdr:nvPicPr>
        <xdr:cNvPr id="6" name="Picture 5">
          <a:extLst>
            <a:ext uri="{FF2B5EF4-FFF2-40B4-BE49-F238E27FC236}">
              <a16:creationId xmlns:a16="http://schemas.microsoft.com/office/drawing/2014/main" id="{72BB89D7-DE70-7667-4732-F3B33F5447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33" y="14155968"/>
          <a:ext cx="10075334" cy="142226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120651</xdr:colOff>
      <xdr:row>212</xdr:row>
      <xdr:rowOff>279232</xdr:rowOff>
    </xdr:from>
    <xdr:to>
      <xdr:col>11</xdr:col>
      <xdr:colOff>855133</xdr:colOff>
      <xdr:row>214</xdr:row>
      <xdr:rowOff>62640</xdr:rowOff>
    </xdr:to>
    <xdr:pic>
      <xdr:nvPicPr>
        <xdr:cNvPr id="3" name="Picture 2">
          <a:extLst>
            <a:ext uri="{FF2B5EF4-FFF2-40B4-BE49-F238E27FC236}">
              <a16:creationId xmlns:a16="http://schemas.microsoft.com/office/drawing/2014/main" id="{A65E97A8-98F5-46A2-9138-3170146D8A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518" y="49834632"/>
          <a:ext cx="9158815" cy="604675"/>
        </a:xfrm>
        <a:prstGeom prst="rect">
          <a:avLst/>
        </a:prstGeom>
      </xdr:spPr>
    </xdr:pic>
    <xdr:clientData/>
  </xdr:twoCellAnchor>
  <xdr:twoCellAnchor editAs="oneCell">
    <xdr:from>
      <xdr:col>9</xdr:col>
      <xdr:colOff>397927</xdr:colOff>
      <xdr:row>0</xdr:row>
      <xdr:rowOff>16933</xdr:rowOff>
    </xdr:from>
    <xdr:to>
      <xdr:col>11</xdr:col>
      <xdr:colOff>856546</xdr:colOff>
      <xdr:row>1</xdr:row>
      <xdr:rowOff>109879</xdr:rowOff>
    </xdr:to>
    <xdr:pic>
      <xdr:nvPicPr>
        <xdr:cNvPr id="4" name="Picture 3">
          <a:extLst>
            <a:ext uri="{FF2B5EF4-FFF2-40B4-BE49-F238E27FC236}">
              <a16:creationId xmlns:a16="http://schemas.microsoft.com/office/drawing/2014/main" id="{29AE8A47-9432-4799-B00F-20E52805C0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06727" y="16933"/>
          <a:ext cx="2135019" cy="1362946"/>
        </a:xfrm>
        <a:prstGeom prst="rect">
          <a:avLst/>
        </a:prstGeom>
      </xdr:spPr>
    </xdr:pic>
    <xdr:clientData/>
  </xdr:twoCellAnchor>
  <xdr:twoCellAnchor editAs="oneCell">
    <xdr:from>
      <xdr:col>2</xdr:col>
      <xdr:colOff>76199</xdr:colOff>
      <xdr:row>0</xdr:row>
      <xdr:rowOff>245533</xdr:rowOff>
    </xdr:from>
    <xdr:to>
      <xdr:col>4</xdr:col>
      <xdr:colOff>2303780</xdr:colOff>
      <xdr:row>0</xdr:row>
      <xdr:rowOff>1003022</xdr:rowOff>
    </xdr:to>
    <xdr:pic>
      <xdr:nvPicPr>
        <xdr:cNvPr id="5" name="Picture 4">
          <a:extLst>
            <a:ext uri="{FF2B5EF4-FFF2-40B4-BE49-F238E27FC236}">
              <a16:creationId xmlns:a16="http://schemas.microsoft.com/office/drawing/2014/main" id="{FF25B846-03DF-4F46-A70E-1B46C6F376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7066" y="245533"/>
          <a:ext cx="3887047" cy="7574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8467</xdr:rowOff>
    </xdr:from>
    <xdr:to>
      <xdr:col>17</xdr:col>
      <xdr:colOff>66466</xdr:colOff>
      <xdr:row>238</xdr:row>
      <xdr:rowOff>54398</xdr:rowOff>
    </xdr:to>
    <xdr:pic>
      <xdr:nvPicPr>
        <xdr:cNvPr id="2" name="Picture 1">
          <a:extLst>
            <a:ext uri="{FF2B5EF4-FFF2-40B4-BE49-F238E27FC236}">
              <a16:creationId xmlns:a16="http://schemas.microsoft.com/office/drawing/2014/main" id="{E4DB4563-FC0F-432F-961D-95BD116E76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467"/>
          <a:ext cx="10107721" cy="431122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8</xdr:col>
      <xdr:colOff>237068</xdr:colOff>
      <xdr:row>37</xdr:row>
      <xdr:rowOff>35561</xdr:rowOff>
    </xdr:from>
    <xdr:ext cx="2082798" cy="1851637"/>
    <xdr:pic>
      <xdr:nvPicPr>
        <xdr:cNvPr id="2" name="Picture 1" descr="A collage of different types of computer equipment&#10;&#10;Description automatically generated">
          <a:extLst>
            <a:ext uri="{FF2B5EF4-FFF2-40B4-BE49-F238E27FC236}">
              <a16:creationId xmlns:a16="http://schemas.microsoft.com/office/drawing/2014/main" id="{C8B5561D-B73A-B54B-BE11-84278DD98F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579"/>
        <a:stretch/>
      </xdr:blipFill>
      <xdr:spPr>
        <a:xfrm>
          <a:off x="6951135" y="10432628"/>
          <a:ext cx="2082798" cy="1851637"/>
        </a:xfrm>
        <a:prstGeom prst="rect">
          <a:avLst/>
        </a:prstGeom>
      </xdr:spPr>
    </xdr:pic>
    <xdr:clientData/>
  </xdr:oneCellAnchor>
  <xdr:twoCellAnchor editAs="oneCell">
    <xdr:from>
      <xdr:col>2</xdr:col>
      <xdr:colOff>98778</xdr:colOff>
      <xdr:row>53</xdr:row>
      <xdr:rowOff>123680</xdr:rowOff>
    </xdr:from>
    <xdr:to>
      <xdr:col>12</xdr:col>
      <xdr:colOff>77894</xdr:colOff>
      <xdr:row>55</xdr:row>
      <xdr:rowOff>58228</xdr:rowOff>
    </xdr:to>
    <xdr:pic>
      <xdr:nvPicPr>
        <xdr:cNvPr id="4" name="Picture 3">
          <a:extLst>
            <a:ext uri="{FF2B5EF4-FFF2-40B4-BE49-F238E27FC236}">
              <a16:creationId xmlns:a16="http://schemas.microsoft.com/office/drawing/2014/main" id="{CC60AD7B-7E1F-4E49-9FA1-4A0D35B983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9645" y="15456813"/>
          <a:ext cx="8369582" cy="578015"/>
        </a:xfrm>
        <a:prstGeom prst="rect">
          <a:avLst/>
        </a:prstGeom>
      </xdr:spPr>
    </xdr:pic>
    <xdr:clientData/>
  </xdr:twoCellAnchor>
  <xdr:twoCellAnchor editAs="oneCell">
    <xdr:from>
      <xdr:col>8</xdr:col>
      <xdr:colOff>245541</xdr:colOff>
      <xdr:row>0</xdr:row>
      <xdr:rowOff>16927</xdr:rowOff>
    </xdr:from>
    <xdr:to>
      <xdr:col>11</xdr:col>
      <xdr:colOff>1427</xdr:colOff>
      <xdr:row>1</xdr:row>
      <xdr:rowOff>109873</xdr:rowOff>
    </xdr:to>
    <xdr:pic>
      <xdr:nvPicPr>
        <xdr:cNvPr id="6" name="Picture 5">
          <a:extLst>
            <a:ext uri="{FF2B5EF4-FFF2-40B4-BE49-F238E27FC236}">
              <a16:creationId xmlns:a16="http://schemas.microsoft.com/office/drawing/2014/main" id="{162DE028-2F61-4309-AB6C-998BD9CA02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82274" y="16927"/>
          <a:ext cx="2135019" cy="1362946"/>
        </a:xfrm>
        <a:prstGeom prst="rect">
          <a:avLst/>
        </a:prstGeom>
      </xdr:spPr>
    </xdr:pic>
    <xdr:clientData/>
  </xdr:twoCellAnchor>
  <xdr:twoCellAnchor editAs="oneCell">
    <xdr:from>
      <xdr:col>2</xdr:col>
      <xdr:colOff>59266</xdr:colOff>
      <xdr:row>0</xdr:row>
      <xdr:rowOff>220134</xdr:rowOff>
    </xdr:from>
    <xdr:to>
      <xdr:col>4</xdr:col>
      <xdr:colOff>2388447</xdr:colOff>
      <xdr:row>0</xdr:row>
      <xdr:rowOff>977623</xdr:rowOff>
    </xdr:to>
    <xdr:pic>
      <xdr:nvPicPr>
        <xdr:cNvPr id="7" name="Picture 6">
          <a:extLst>
            <a:ext uri="{FF2B5EF4-FFF2-40B4-BE49-F238E27FC236}">
              <a16:creationId xmlns:a16="http://schemas.microsoft.com/office/drawing/2014/main" id="{16867277-8B2D-4925-9FE2-350EFE7195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0133" y="220134"/>
          <a:ext cx="3887047" cy="7574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482599</xdr:colOff>
      <xdr:row>39</xdr:row>
      <xdr:rowOff>187257</xdr:rowOff>
    </xdr:from>
    <xdr:to>
      <xdr:col>12</xdr:col>
      <xdr:colOff>415571</xdr:colOff>
      <xdr:row>40</xdr:row>
      <xdr:rowOff>115708</xdr:rowOff>
    </xdr:to>
    <xdr:pic>
      <xdr:nvPicPr>
        <xdr:cNvPr id="3" name="Picture 2">
          <a:extLst>
            <a:ext uri="{FF2B5EF4-FFF2-40B4-BE49-F238E27FC236}">
              <a16:creationId xmlns:a16="http://schemas.microsoft.com/office/drawing/2014/main" id="{30D433A9-850B-A843-B86A-816A2A7CEC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466" y="9492124"/>
          <a:ext cx="9364838" cy="639651"/>
        </a:xfrm>
        <a:prstGeom prst="rect">
          <a:avLst/>
        </a:prstGeom>
      </xdr:spPr>
    </xdr:pic>
    <xdr:clientData/>
  </xdr:twoCellAnchor>
  <xdr:twoCellAnchor editAs="oneCell">
    <xdr:from>
      <xdr:col>9</xdr:col>
      <xdr:colOff>1117599</xdr:colOff>
      <xdr:row>0</xdr:row>
      <xdr:rowOff>16923</xdr:rowOff>
    </xdr:from>
    <xdr:to>
      <xdr:col>14</xdr:col>
      <xdr:colOff>9885</xdr:colOff>
      <xdr:row>1</xdr:row>
      <xdr:rowOff>109869</xdr:rowOff>
    </xdr:to>
    <xdr:pic>
      <xdr:nvPicPr>
        <xdr:cNvPr id="4" name="Picture 3">
          <a:extLst>
            <a:ext uri="{FF2B5EF4-FFF2-40B4-BE49-F238E27FC236}">
              <a16:creationId xmlns:a16="http://schemas.microsoft.com/office/drawing/2014/main" id="{654C9F43-C52C-4976-8A7C-2685C5ED73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5066" y="16923"/>
          <a:ext cx="2135019" cy="1362946"/>
        </a:xfrm>
        <a:prstGeom prst="rect">
          <a:avLst/>
        </a:prstGeom>
      </xdr:spPr>
    </xdr:pic>
    <xdr:clientData/>
  </xdr:twoCellAnchor>
  <xdr:twoCellAnchor editAs="oneCell">
    <xdr:from>
      <xdr:col>2</xdr:col>
      <xdr:colOff>33866</xdr:colOff>
      <xdr:row>0</xdr:row>
      <xdr:rowOff>203200</xdr:rowOff>
    </xdr:from>
    <xdr:to>
      <xdr:col>4</xdr:col>
      <xdr:colOff>2430780</xdr:colOff>
      <xdr:row>0</xdr:row>
      <xdr:rowOff>960689</xdr:rowOff>
    </xdr:to>
    <xdr:pic>
      <xdr:nvPicPr>
        <xdr:cNvPr id="5" name="Picture 4">
          <a:extLst>
            <a:ext uri="{FF2B5EF4-FFF2-40B4-BE49-F238E27FC236}">
              <a16:creationId xmlns:a16="http://schemas.microsoft.com/office/drawing/2014/main" id="{E254C20B-F180-4BB0-BDEA-F3E93411090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4733" y="203200"/>
          <a:ext cx="3887047" cy="7574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xdr:colOff>
      <xdr:row>37</xdr:row>
      <xdr:rowOff>1</xdr:rowOff>
    </xdr:from>
    <xdr:to>
      <xdr:col>4</xdr:col>
      <xdr:colOff>1</xdr:colOff>
      <xdr:row>38</xdr:row>
      <xdr:rowOff>9525</xdr:rowOff>
    </xdr:to>
    <xdr:pic>
      <xdr:nvPicPr>
        <xdr:cNvPr id="2" name="Picture 2" descr="grey">
          <a:extLst>
            <a:ext uri="{FF2B5EF4-FFF2-40B4-BE49-F238E27FC236}">
              <a16:creationId xmlns:a16="http://schemas.microsoft.com/office/drawing/2014/main" id="{9EF1BA57-6F6E-DE4F-B853-B0888F5D42B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97001" y="8191501"/>
          <a:ext cx="1397000" cy="200024"/>
        </a:xfrm>
        <a:prstGeom prst="rect">
          <a:avLst/>
        </a:prstGeom>
        <a:noFill/>
        <a:ln w="9525">
          <a:noFill/>
          <a:miter lim="800000"/>
          <a:headEnd/>
          <a:tailEnd/>
        </a:ln>
      </xdr:spPr>
    </xdr:pic>
    <xdr:clientData/>
  </xdr:twoCellAnchor>
  <xdr:twoCellAnchor>
    <xdr:from>
      <xdr:col>2</xdr:col>
      <xdr:colOff>0</xdr:colOff>
      <xdr:row>38</xdr:row>
      <xdr:rowOff>9524</xdr:rowOff>
    </xdr:from>
    <xdr:to>
      <xdr:col>4</xdr:col>
      <xdr:colOff>0</xdr:colOff>
      <xdr:row>39</xdr:row>
      <xdr:rowOff>19050</xdr:rowOff>
    </xdr:to>
    <xdr:pic>
      <xdr:nvPicPr>
        <xdr:cNvPr id="3" name="Picture 3" descr="Blue">
          <a:extLst>
            <a:ext uri="{FF2B5EF4-FFF2-40B4-BE49-F238E27FC236}">
              <a16:creationId xmlns:a16="http://schemas.microsoft.com/office/drawing/2014/main" id="{2AFA5D42-631B-D640-BDAB-82365B829E3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97000" y="8391524"/>
          <a:ext cx="1397000" cy="200026"/>
        </a:xfrm>
        <a:prstGeom prst="rect">
          <a:avLst/>
        </a:prstGeom>
        <a:noFill/>
        <a:ln w="9525">
          <a:noFill/>
          <a:miter lim="800000"/>
          <a:headEnd/>
          <a:tailEnd/>
        </a:ln>
      </xdr:spPr>
    </xdr:pic>
    <xdr:clientData/>
  </xdr:twoCellAnchor>
  <xdr:twoCellAnchor>
    <xdr:from>
      <xdr:col>2</xdr:col>
      <xdr:colOff>1</xdr:colOff>
      <xdr:row>39</xdr:row>
      <xdr:rowOff>19050</xdr:rowOff>
    </xdr:from>
    <xdr:to>
      <xdr:col>4</xdr:col>
      <xdr:colOff>6351</xdr:colOff>
      <xdr:row>40</xdr:row>
      <xdr:rowOff>19050</xdr:rowOff>
    </xdr:to>
    <xdr:pic>
      <xdr:nvPicPr>
        <xdr:cNvPr id="4" name="Picture 4" descr="Raffia">
          <a:extLst>
            <a:ext uri="{FF2B5EF4-FFF2-40B4-BE49-F238E27FC236}">
              <a16:creationId xmlns:a16="http://schemas.microsoft.com/office/drawing/2014/main" id="{45687A71-B832-C84A-B9CC-8FD8F06B599B}"/>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97001" y="8591550"/>
          <a:ext cx="1403350" cy="190500"/>
        </a:xfrm>
        <a:prstGeom prst="rect">
          <a:avLst/>
        </a:prstGeom>
        <a:noFill/>
        <a:ln w="9525">
          <a:noFill/>
          <a:miter lim="800000"/>
          <a:headEnd/>
          <a:tailEnd/>
        </a:ln>
      </xdr:spPr>
    </xdr:pic>
    <xdr:clientData/>
  </xdr:twoCellAnchor>
  <xdr:twoCellAnchor>
    <xdr:from>
      <xdr:col>2</xdr:col>
      <xdr:colOff>0</xdr:colOff>
      <xdr:row>40</xdr:row>
      <xdr:rowOff>9525</xdr:rowOff>
    </xdr:from>
    <xdr:to>
      <xdr:col>4</xdr:col>
      <xdr:colOff>6349</xdr:colOff>
      <xdr:row>41</xdr:row>
      <xdr:rowOff>28575</xdr:rowOff>
    </xdr:to>
    <xdr:pic>
      <xdr:nvPicPr>
        <xdr:cNvPr id="5" name="Picture 5" descr="Green">
          <a:extLst>
            <a:ext uri="{FF2B5EF4-FFF2-40B4-BE49-F238E27FC236}">
              <a16:creationId xmlns:a16="http://schemas.microsoft.com/office/drawing/2014/main" id="{376801AF-95F2-364D-A04A-12B54C4E346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397000" y="8772525"/>
          <a:ext cx="1403349" cy="209550"/>
        </a:xfrm>
        <a:prstGeom prst="rect">
          <a:avLst/>
        </a:prstGeom>
        <a:noFill/>
        <a:ln w="9525">
          <a:noFill/>
          <a:miter lim="800000"/>
          <a:headEnd/>
          <a:tailEnd/>
        </a:ln>
      </xdr:spPr>
    </xdr:pic>
    <xdr:clientData/>
  </xdr:twoCellAnchor>
  <xdr:twoCellAnchor>
    <xdr:from>
      <xdr:col>2</xdr:col>
      <xdr:colOff>0</xdr:colOff>
      <xdr:row>36</xdr:row>
      <xdr:rowOff>0</xdr:rowOff>
    </xdr:from>
    <xdr:to>
      <xdr:col>4</xdr:col>
      <xdr:colOff>0</xdr:colOff>
      <xdr:row>37</xdr:row>
      <xdr:rowOff>4181</xdr:rowOff>
    </xdr:to>
    <xdr:pic>
      <xdr:nvPicPr>
        <xdr:cNvPr id="6" name="Picture 1" descr="Charcoal">
          <a:extLst>
            <a:ext uri="{FF2B5EF4-FFF2-40B4-BE49-F238E27FC236}">
              <a16:creationId xmlns:a16="http://schemas.microsoft.com/office/drawing/2014/main" id="{178AC35C-57CA-EB42-81AC-891A7A301BF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97000" y="8001000"/>
          <a:ext cx="1397000" cy="194681"/>
        </a:xfrm>
        <a:prstGeom prst="rect">
          <a:avLst/>
        </a:prstGeom>
        <a:noFill/>
        <a:ln w="9525">
          <a:noFill/>
          <a:miter lim="800000"/>
          <a:headEnd/>
          <a:tailEnd/>
        </a:ln>
      </xdr:spPr>
    </xdr:pic>
    <xdr:clientData/>
  </xdr:twoCellAnchor>
  <xdr:twoCellAnchor editAs="oneCell">
    <xdr:from>
      <xdr:col>2</xdr:col>
      <xdr:colOff>150166</xdr:colOff>
      <xdr:row>52</xdr:row>
      <xdr:rowOff>185304</xdr:rowOff>
    </xdr:from>
    <xdr:to>
      <xdr:col>12</xdr:col>
      <xdr:colOff>762003</xdr:colOff>
      <xdr:row>54</xdr:row>
      <xdr:rowOff>21970</xdr:rowOff>
    </xdr:to>
    <xdr:pic>
      <xdr:nvPicPr>
        <xdr:cNvPr id="16" name="Picture 15">
          <a:extLst>
            <a:ext uri="{FF2B5EF4-FFF2-40B4-BE49-F238E27FC236}">
              <a16:creationId xmlns:a16="http://schemas.microsoft.com/office/drawing/2014/main" id="{646F714E-9783-C2A2-8150-00246444A55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033" y="14070637"/>
          <a:ext cx="9036170" cy="607133"/>
        </a:xfrm>
        <a:prstGeom prst="rect">
          <a:avLst/>
        </a:prstGeom>
      </xdr:spPr>
    </xdr:pic>
    <xdr:clientData/>
  </xdr:twoCellAnchor>
  <xdr:twoCellAnchor editAs="oneCell">
    <xdr:from>
      <xdr:col>9</xdr:col>
      <xdr:colOff>313264</xdr:colOff>
      <xdr:row>0</xdr:row>
      <xdr:rowOff>25400</xdr:rowOff>
    </xdr:from>
    <xdr:to>
      <xdr:col>12</xdr:col>
      <xdr:colOff>771883</xdr:colOff>
      <xdr:row>1</xdr:row>
      <xdr:rowOff>118346</xdr:rowOff>
    </xdr:to>
    <xdr:pic>
      <xdr:nvPicPr>
        <xdr:cNvPr id="8" name="Picture 7">
          <a:extLst>
            <a:ext uri="{FF2B5EF4-FFF2-40B4-BE49-F238E27FC236}">
              <a16:creationId xmlns:a16="http://schemas.microsoft.com/office/drawing/2014/main" id="{321D7BED-C7FF-4D6E-BB36-7D0F08CA4C6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222064" y="25400"/>
          <a:ext cx="2135019" cy="1362946"/>
        </a:xfrm>
        <a:prstGeom prst="rect">
          <a:avLst/>
        </a:prstGeom>
      </xdr:spPr>
    </xdr:pic>
    <xdr:clientData/>
  </xdr:twoCellAnchor>
  <xdr:twoCellAnchor editAs="oneCell">
    <xdr:from>
      <xdr:col>2</xdr:col>
      <xdr:colOff>76200</xdr:colOff>
      <xdr:row>0</xdr:row>
      <xdr:rowOff>203200</xdr:rowOff>
    </xdr:from>
    <xdr:to>
      <xdr:col>4</xdr:col>
      <xdr:colOff>2371514</xdr:colOff>
      <xdr:row>0</xdr:row>
      <xdr:rowOff>960689</xdr:rowOff>
    </xdr:to>
    <xdr:pic>
      <xdr:nvPicPr>
        <xdr:cNvPr id="9" name="Picture 8">
          <a:extLst>
            <a:ext uri="{FF2B5EF4-FFF2-40B4-BE49-F238E27FC236}">
              <a16:creationId xmlns:a16="http://schemas.microsoft.com/office/drawing/2014/main" id="{40AAF238-7CFB-4262-A762-D0181C2BA87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37067" y="203200"/>
          <a:ext cx="3887047" cy="7574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90314</xdr:colOff>
      <xdr:row>45</xdr:row>
      <xdr:rowOff>191552</xdr:rowOff>
    </xdr:from>
    <xdr:to>
      <xdr:col>12</xdr:col>
      <xdr:colOff>1066803</xdr:colOff>
      <xdr:row>47</xdr:row>
      <xdr:rowOff>57429</xdr:rowOff>
    </xdr:to>
    <xdr:pic>
      <xdr:nvPicPr>
        <xdr:cNvPr id="3" name="Picture 2">
          <a:extLst>
            <a:ext uri="{FF2B5EF4-FFF2-40B4-BE49-F238E27FC236}">
              <a16:creationId xmlns:a16="http://schemas.microsoft.com/office/drawing/2014/main" id="{659FE14A-D6D2-8049-B5C6-1EE5D37A59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81" y="12434352"/>
          <a:ext cx="9256889" cy="627877"/>
        </a:xfrm>
        <a:prstGeom prst="rect">
          <a:avLst/>
        </a:prstGeom>
      </xdr:spPr>
    </xdr:pic>
    <xdr:clientData/>
  </xdr:twoCellAnchor>
  <xdr:twoCellAnchor editAs="oneCell">
    <xdr:from>
      <xdr:col>11</xdr:col>
      <xdr:colOff>76202</xdr:colOff>
      <xdr:row>0</xdr:row>
      <xdr:rowOff>16929</xdr:rowOff>
    </xdr:from>
    <xdr:to>
      <xdr:col>13</xdr:col>
      <xdr:colOff>9888</xdr:colOff>
      <xdr:row>1</xdr:row>
      <xdr:rowOff>109875</xdr:rowOff>
    </xdr:to>
    <xdr:pic>
      <xdr:nvPicPr>
        <xdr:cNvPr id="4" name="Picture 3">
          <a:extLst>
            <a:ext uri="{FF2B5EF4-FFF2-40B4-BE49-F238E27FC236}">
              <a16:creationId xmlns:a16="http://schemas.microsoft.com/office/drawing/2014/main" id="{6CB98DA6-C275-4DFD-BCAD-5D89EE3E55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91402" y="16929"/>
          <a:ext cx="2135019" cy="1362946"/>
        </a:xfrm>
        <a:prstGeom prst="rect">
          <a:avLst/>
        </a:prstGeom>
      </xdr:spPr>
    </xdr:pic>
    <xdr:clientData/>
  </xdr:twoCellAnchor>
  <xdr:twoCellAnchor editAs="oneCell">
    <xdr:from>
      <xdr:col>2</xdr:col>
      <xdr:colOff>84667</xdr:colOff>
      <xdr:row>0</xdr:row>
      <xdr:rowOff>220133</xdr:rowOff>
    </xdr:from>
    <xdr:to>
      <xdr:col>4</xdr:col>
      <xdr:colOff>2600114</xdr:colOff>
      <xdr:row>0</xdr:row>
      <xdr:rowOff>977622</xdr:rowOff>
    </xdr:to>
    <xdr:pic>
      <xdr:nvPicPr>
        <xdr:cNvPr id="5" name="Picture 4">
          <a:extLst>
            <a:ext uri="{FF2B5EF4-FFF2-40B4-BE49-F238E27FC236}">
              <a16:creationId xmlns:a16="http://schemas.microsoft.com/office/drawing/2014/main" id="{537A31F9-C2A7-47B1-87B1-EF98175CA3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5534" y="220133"/>
          <a:ext cx="3887047" cy="7574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600645</xdr:colOff>
      <xdr:row>70</xdr:row>
      <xdr:rowOff>101600</xdr:rowOff>
    </xdr:to>
    <xdr:pic>
      <xdr:nvPicPr>
        <xdr:cNvPr id="2" name="Picture 1">
          <a:extLst>
            <a:ext uri="{FF2B5EF4-FFF2-40B4-BE49-F238E27FC236}">
              <a16:creationId xmlns:a16="http://schemas.microsoft.com/office/drawing/2014/main" id="{67287A13-E455-4C37-854F-BBE62E0421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32325" cy="12903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104588</xdr:colOff>
      <xdr:row>35</xdr:row>
      <xdr:rowOff>218347</xdr:rowOff>
    </xdr:from>
    <xdr:to>
      <xdr:col>12</xdr:col>
      <xdr:colOff>778933</xdr:colOff>
      <xdr:row>37</xdr:row>
      <xdr:rowOff>24423</xdr:rowOff>
    </xdr:to>
    <xdr:pic>
      <xdr:nvPicPr>
        <xdr:cNvPr id="3" name="Picture 2">
          <a:extLst>
            <a:ext uri="{FF2B5EF4-FFF2-40B4-BE49-F238E27FC236}">
              <a16:creationId xmlns:a16="http://schemas.microsoft.com/office/drawing/2014/main" id="{E8208062-CC75-4AB4-B4A5-88BFC73B56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5455" y="10175147"/>
          <a:ext cx="9428878" cy="644276"/>
        </a:xfrm>
        <a:prstGeom prst="rect">
          <a:avLst/>
        </a:prstGeom>
      </xdr:spPr>
    </xdr:pic>
    <xdr:clientData/>
  </xdr:twoCellAnchor>
  <xdr:twoCellAnchor editAs="oneCell">
    <xdr:from>
      <xdr:col>8</xdr:col>
      <xdr:colOff>1828802</xdr:colOff>
      <xdr:row>0</xdr:row>
      <xdr:rowOff>16932</xdr:rowOff>
    </xdr:from>
    <xdr:to>
      <xdr:col>13</xdr:col>
      <xdr:colOff>9888</xdr:colOff>
      <xdr:row>1</xdr:row>
      <xdr:rowOff>109878</xdr:rowOff>
    </xdr:to>
    <xdr:pic>
      <xdr:nvPicPr>
        <xdr:cNvPr id="4" name="Picture 3">
          <a:extLst>
            <a:ext uri="{FF2B5EF4-FFF2-40B4-BE49-F238E27FC236}">
              <a16:creationId xmlns:a16="http://schemas.microsoft.com/office/drawing/2014/main" id="{8F1D10FA-BC69-4D64-9E89-8F6C104176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7669" y="16932"/>
          <a:ext cx="2135019" cy="1362946"/>
        </a:xfrm>
        <a:prstGeom prst="rect">
          <a:avLst/>
        </a:prstGeom>
      </xdr:spPr>
    </xdr:pic>
    <xdr:clientData/>
  </xdr:twoCellAnchor>
  <xdr:twoCellAnchor editAs="oneCell">
    <xdr:from>
      <xdr:col>2</xdr:col>
      <xdr:colOff>59267</xdr:colOff>
      <xdr:row>0</xdr:row>
      <xdr:rowOff>220133</xdr:rowOff>
    </xdr:from>
    <xdr:to>
      <xdr:col>4</xdr:col>
      <xdr:colOff>2379981</xdr:colOff>
      <xdr:row>0</xdr:row>
      <xdr:rowOff>977622</xdr:rowOff>
    </xdr:to>
    <xdr:pic>
      <xdr:nvPicPr>
        <xdr:cNvPr id="5" name="Picture 4">
          <a:extLst>
            <a:ext uri="{FF2B5EF4-FFF2-40B4-BE49-F238E27FC236}">
              <a16:creationId xmlns:a16="http://schemas.microsoft.com/office/drawing/2014/main" id="{8291837A-FD8A-4933-87F6-67E741541C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0134" y="220133"/>
          <a:ext cx="3887047" cy="7574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841</xdr:colOff>
      <xdr:row>80</xdr:row>
      <xdr:rowOff>33866</xdr:rowOff>
    </xdr:to>
    <xdr:pic>
      <xdr:nvPicPr>
        <xdr:cNvPr id="2" name="Picture 1">
          <a:extLst>
            <a:ext uri="{FF2B5EF4-FFF2-40B4-BE49-F238E27FC236}">
              <a16:creationId xmlns:a16="http://schemas.microsoft.com/office/drawing/2014/main" id="{5E8F0B3D-A66A-4564-88DB-C0DEB733D9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34501" cy="146490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62089</xdr:colOff>
      <xdr:row>62</xdr:row>
      <xdr:rowOff>237364</xdr:rowOff>
    </xdr:from>
    <xdr:to>
      <xdr:col>12</xdr:col>
      <xdr:colOff>702734</xdr:colOff>
      <xdr:row>64</xdr:row>
      <xdr:rowOff>78312</xdr:rowOff>
    </xdr:to>
    <xdr:pic>
      <xdr:nvPicPr>
        <xdr:cNvPr id="5" name="Picture 4">
          <a:extLst>
            <a:ext uri="{FF2B5EF4-FFF2-40B4-BE49-F238E27FC236}">
              <a16:creationId xmlns:a16="http://schemas.microsoft.com/office/drawing/2014/main" id="{FA55A0E8-D4C4-87E8-EA8E-B0E64D32EF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2956" y="17805697"/>
          <a:ext cx="10089445" cy="679148"/>
        </a:xfrm>
        <a:prstGeom prst="rect">
          <a:avLst/>
        </a:prstGeom>
      </xdr:spPr>
    </xdr:pic>
    <xdr:clientData/>
  </xdr:twoCellAnchor>
  <xdr:twoCellAnchor editAs="oneCell">
    <xdr:from>
      <xdr:col>8</xdr:col>
      <xdr:colOff>2184405</xdr:colOff>
      <xdr:row>0</xdr:row>
      <xdr:rowOff>16934</xdr:rowOff>
    </xdr:from>
    <xdr:to>
      <xdr:col>12</xdr:col>
      <xdr:colOff>780357</xdr:colOff>
      <xdr:row>1</xdr:row>
      <xdr:rowOff>109880</xdr:rowOff>
    </xdr:to>
    <xdr:pic>
      <xdr:nvPicPr>
        <xdr:cNvPr id="3" name="Picture 2">
          <a:extLst>
            <a:ext uri="{FF2B5EF4-FFF2-40B4-BE49-F238E27FC236}">
              <a16:creationId xmlns:a16="http://schemas.microsoft.com/office/drawing/2014/main" id="{E163C102-BB8D-476A-AC31-620F891FFE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05" y="16934"/>
          <a:ext cx="2135019" cy="1362946"/>
        </a:xfrm>
        <a:prstGeom prst="rect">
          <a:avLst/>
        </a:prstGeom>
      </xdr:spPr>
    </xdr:pic>
    <xdr:clientData/>
  </xdr:twoCellAnchor>
  <xdr:twoCellAnchor editAs="oneCell">
    <xdr:from>
      <xdr:col>2</xdr:col>
      <xdr:colOff>42333</xdr:colOff>
      <xdr:row>0</xdr:row>
      <xdr:rowOff>203200</xdr:rowOff>
    </xdr:from>
    <xdr:to>
      <xdr:col>4</xdr:col>
      <xdr:colOff>2363047</xdr:colOff>
      <xdr:row>0</xdr:row>
      <xdr:rowOff>960689</xdr:rowOff>
    </xdr:to>
    <xdr:pic>
      <xdr:nvPicPr>
        <xdr:cNvPr id="4" name="Picture 3">
          <a:extLst>
            <a:ext uri="{FF2B5EF4-FFF2-40B4-BE49-F238E27FC236}">
              <a16:creationId xmlns:a16="http://schemas.microsoft.com/office/drawing/2014/main" id="{DA9EC8EE-900C-4107-8DC3-C87793DDC26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3200" y="203200"/>
          <a:ext cx="3887047" cy="7574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16042</xdr:colOff>
      <xdr:row>0</xdr:row>
      <xdr:rowOff>0</xdr:rowOff>
    </xdr:from>
    <xdr:to>
      <xdr:col>16</xdr:col>
      <xdr:colOff>594449</xdr:colOff>
      <xdr:row>20</xdr:row>
      <xdr:rowOff>0</xdr:rowOff>
    </xdr:to>
    <xdr:pic>
      <xdr:nvPicPr>
        <xdr:cNvPr id="2" name="Picture 1">
          <a:extLst>
            <a:ext uri="{FF2B5EF4-FFF2-40B4-BE49-F238E27FC236}">
              <a16:creationId xmlns:a16="http://schemas.microsoft.com/office/drawing/2014/main" id="{1068F831-75C9-48C9-B405-31CABCB79A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042" y="0"/>
          <a:ext cx="10210087" cy="989076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0653D-801E-7D4B-9306-C82C7D2E2138}">
  <sheetPr>
    <tabColor rgb="FFFF0000"/>
  </sheetPr>
  <dimension ref="A1:AC97"/>
  <sheetViews>
    <sheetView tabSelected="1" view="pageBreakPreview" zoomScale="90" zoomScaleNormal="100" zoomScaleSheetLayoutView="90" workbookViewId="0">
      <pane ySplit="2" topLeftCell="A3" activePane="bottomLeft" state="frozen"/>
      <selection activeCell="C59" sqref="C59:K59"/>
      <selection pane="bottomLeft" activeCell="C2" sqref="C2:Y2"/>
    </sheetView>
  </sheetViews>
  <sheetFormatPr defaultColWidth="9.08984375" defaultRowHeight="13"/>
  <cols>
    <col min="1" max="1" width="1.6328125" style="4" customWidth="1"/>
    <col min="2" max="2" width="0.6328125" style="4" customWidth="1"/>
    <col min="3" max="3" width="8.453125" style="4" customWidth="1"/>
    <col min="4" max="4" width="0.6328125" style="4" customWidth="1"/>
    <col min="5" max="9" width="1.6328125" style="4" customWidth="1"/>
    <col min="10" max="10" width="8.36328125" style="4" customWidth="1"/>
    <col min="11" max="11" width="1.6328125" style="4" customWidth="1"/>
    <col min="12" max="12" width="39.36328125" style="4" customWidth="1"/>
    <col min="13" max="13" width="3.08984375" style="4" customWidth="1"/>
    <col min="14" max="15" width="1" style="4" customWidth="1"/>
    <col min="16" max="16" width="8" style="4" customWidth="1"/>
    <col min="17" max="17" width="1" style="4" customWidth="1"/>
    <col min="18" max="18" width="16.6328125" style="4" customWidth="1"/>
    <col min="19" max="19" width="0.6328125" style="4" customWidth="1"/>
    <col min="20" max="20" width="1.453125" style="4" customWidth="1"/>
    <col min="21" max="21" width="5" style="4" customWidth="1"/>
    <col min="22" max="22" width="3.6328125" style="4" customWidth="1"/>
    <col min="23" max="23" width="13.6328125" style="4" customWidth="1"/>
    <col min="24" max="24" width="3.36328125" style="4" customWidth="1"/>
    <col min="25" max="25" width="19.1796875" style="4" customWidth="1"/>
    <col min="26" max="26" width="2.453125" style="4" customWidth="1"/>
    <col min="27" max="27" width="1.6328125" style="4" customWidth="1"/>
    <col min="28" max="16384" width="9.08984375" style="4"/>
  </cols>
  <sheetData>
    <row r="1" spans="1:29" ht="100.25" customHeight="1" thickBot="1">
      <c r="A1" s="33"/>
      <c r="B1" s="33"/>
      <c r="C1" s="33"/>
      <c r="D1" s="33"/>
      <c r="E1" s="33"/>
      <c r="F1" s="33"/>
      <c r="G1" s="33"/>
      <c r="H1" s="33"/>
      <c r="I1" s="33"/>
      <c r="J1" s="33"/>
      <c r="K1" s="33"/>
      <c r="L1" s="33"/>
      <c r="M1" s="33"/>
      <c r="N1" s="33"/>
      <c r="O1" s="33"/>
      <c r="P1" s="33"/>
      <c r="Q1" s="33"/>
      <c r="R1" s="33"/>
      <c r="S1" s="33"/>
      <c r="T1" s="33"/>
      <c r="U1" s="33"/>
      <c r="V1" s="33"/>
      <c r="W1" s="33"/>
      <c r="X1" s="33"/>
      <c r="Y1" s="33"/>
      <c r="Z1" s="33"/>
      <c r="AA1" s="33"/>
    </row>
    <row r="2" spans="1:29" s="1" customFormat="1" ht="30" customHeight="1" thickBot="1">
      <c r="A2" s="18"/>
      <c r="B2" s="97" t="s">
        <v>0</v>
      </c>
      <c r="C2" s="305" t="s">
        <v>0</v>
      </c>
      <c r="D2" s="306"/>
      <c r="E2" s="306"/>
      <c r="F2" s="306"/>
      <c r="G2" s="306"/>
      <c r="H2" s="306"/>
      <c r="I2" s="306"/>
      <c r="J2" s="306"/>
      <c r="K2" s="306"/>
      <c r="L2" s="306"/>
      <c r="M2" s="306"/>
      <c r="N2" s="306"/>
      <c r="O2" s="306"/>
      <c r="P2" s="306"/>
      <c r="Q2" s="306"/>
      <c r="R2" s="306"/>
      <c r="S2" s="306"/>
      <c r="T2" s="306"/>
      <c r="U2" s="306"/>
      <c r="V2" s="306"/>
      <c r="W2" s="306"/>
      <c r="X2" s="306"/>
      <c r="Y2" s="307"/>
      <c r="Z2" s="28"/>
      <c r="AA2" s="18"/>
    </row>
    <row r="3" spans="1:29" s="1" customFormat="1" ht="5.4" customHeight="1">
      <c r="A3" s="18"/>
      <c r="B3" s="18"/>
      <c r="C3" s="18"/>
      <c r="D3" s="18"/>
      <c r="E3" s="18"/>
      <c r="F3" s="18"/>
      <c r="G3" s="18"/>
      <c r="H3" s="18"/>
      <c r="I3" s="18"/>
      <c r="J3" s="18"/>
      <c r="K3" s="18"/>
      <c r="L3" s="13"/>
      <c r="M3" s="18"/>
      <c r="N3" s="18"/>
      <c r="O3" s="28"/>
      <c r="P3" s="28"/>
      <c r="Q3" s="28"/>
      <c r="R3" s="28"/>
      <c r="S3" s="28"/>
      <c r="T3" s="28"/>
      <c r="U3" s="28"/>
      <c r="V3" s="28"/>
      <c r="W3" s="28"/>
      <c r="X3" s="28"/>
      <c r="Y3" s="28"/>
      <c r="Z3" s="28"/>
      <c r="AA3" s="18"/>
    </row>
    <row r="4" spans="1:29" s="1" customFormat="1" ht="22.75" customHeight="1">
      <c r="A4" s="18"/>
      <c r="B4" s="18"/>
      <c r="C4" s="325" t="s">
        <v>1</v>
      </c>
      <c r="D4" s="325"/>
      <c r="E4" s="325"/>
      <c r="F4" s="325"/>
      <c r="G4" s="325"/>
      <c r="H4" s="325"/>
      <c r="I4" s="325"/>
      <c r="J4" s="325"/>
      <c r="K4" s="18"/>
      <c r="L4" s="96"/>
      <c r="M4" s="18"/>
      <c r="N4" s="18"/>
      <c r="O4" s="28"/>
      <c r="P4" s="326" t="s">
        <v>326</v>
      </c>
      <c r="Q4" s="326"/>
      <c r="R4" s="326"/>
      <c r="S4" s="20"/>
      <c r="T4" s="327"/>
      <c r="U4" s="328"/>
      <c r="V4" s="328"/>
      <c r="W4" s="328"/>
      <c r="X4" s="328"/>
      <c r="Y4" s="329"/>
      <c r="Z4" s="28"/>
      <c r="AA4" s="18"/>
    </row>
    <row r="5" spans="1:29" s="1" customFormat="1" ht="3.65" customHeight="1">
      <c r="A5" s="18"/>
      <c r="B5" s="18"/>
      <c r="C5" s="39"/>
      <c r="D5" s="39"/>
      <c r="E5" s="39"/>
      <c r="F5" s="39"/>
      <c r="G5" s="39"/>
      <c r="H5" s="39"/>
      <c r="I5" s="39"/>
      <c r="J5" s="39"/>
      <c r="K5" s="18"/>
      <c r="L5" s="42"/>
      <c r="M5" s="18"/>
      <c r="N5" s="18"/>
      <c r="O5" s="28"/>
      <c r="P5" s="95"/>
      <c r="Q5" s="95"/>
      <c r="R5" s="95"/>
      <c r="S5" s="28"/>
      <c r="T5" s="43"/>
      <c r="U5" s="43"/>
      <c r="V5" s="43"/>
      <c r="W5" s="43"/>
      <c r="X5" s="43"/>
      <c r="Y5" s="43"/>
      <c r="Z5" s="28"/>
      <c r="AA5" s="18"/>
    </row>
    <row r="6" spans="1:29" s="1" customFormat="1" ht="2.25" customHeight="1">
      <c r="A6" s="18"/>
      <c r="B6" s="18"/>
      <c r="C6" s="39"/>
      <c r="D6" s="39"/>
      <c r="E6" s="39"/>
      <c r="F6" s="39"/>
      <c r="G6" s="39"/>
      <c r="H6" s="39"/>
      <c r="I6" s="39"/>
      <c r="J6" s="39"/>
      <c r="K6" s="18"/>
      <c r="L6" s="42"/>
      <c r="M6" s="18"/>
      <c r="N6" s="18"/>
      <c r="O6" s="28"/>
      <c r="P6" s="95"/>
      <c r="Q6" s="95"/>
      <c r="R6" s="95"/>
      <c r="S6" s="28"/>
      <c r="T6" s="43"/>
      <c r="U6" s="43"/>
      <c r="V6" s="43"/>
      <c r="W6" s="43"/>
      <c r="X6" s="43"/>
      <c r="Y6" s="43"/>
      <c r="Z6" s="28"/>
      <c r="AA6" s="18"/>
    </row>
    <row r="7" spans="1:29" s="1" customFormat="1" ht="22.75" customHeight="1">
      <c r="A7" s="18"/>
      <c r="B7" s="18"/>
      <c r="C7" s="325" t="s">
        <v>2</v>
      </c>
      <c r="D7" s="325"/>
      <c r="E7" s="325"/>
      <c r="F7" s="325"/>
      <c r="G7" s="325"/>
      <c r="H7" s="325"/>
      <c r="I7" s="325"/>
      <c r="J7" s="325"/>
      <c r="K7" s="18"/>
      <c r="L7" s="96"/>
      <c r="M7" s="18"/>
      <c r="N7" s="18"/>
      <c r="O7" s="28"/>
      <c r="P7" s="326" t="s">
        <v>327</v>
      </c>
      <c r="Q7" s="326"/>
      <c r="R7" s="326"/>
      <c r="S7" s="20"/>
      <c r="T7" s="327"/>
      <c r="U7" s="328"/>
      <c r="V7" s="328"/>
      <c r="W7" s="328"/>
      <c r="X7" s="328"/>
      <c r="Y7" s="329"/>
      <c r="Z7" s="28"/>
      <c r="AA7" s="18"/>
    </row>
    <row r="8" spans="1:29" s="1" customFormat="1" ht="3.65" customHeight="1">
      <c r="A8" s="18"/>
      <c r="B8" s="18"/>
      <c r="C8" s="39"/>
      <c r="D8" s="39"/>
      <c r="E8" s="39"/>
      <c r="F8" s="39"/>
      <c r="G8" s="39"/>
      <c r="H8" s="39"/>
      <c r="I8" s="39"/>
      <c r="J8" s="39"/>
      <c r="K8" s="18"/>
      <c r="L8" s="44"/>
      <c r="M8" s="18"/>
      <c r="N8" s="18"/>
      <c r="O8" s="28"/>
      <c r="P8" s="95"/>
      <c r="Q8" s="95"/>
      <c r="R8" s="95"/>
      <c r="S8" s="28"/>
      <c r="T8" s="43"/>
      <c r="U8" s="43"/>
      <c r="V8" s="43"/>
      <c r="W8" s="43"/>
      <c r="X8" s="43"/>
      <c r="Y8" s="43"/>
      <c r="Z8" s="28"/>
      <c r="AA8" s="18"/>
    </row>
    <row r="9" spans="1:29" s="1" customFormat="1" ht="22.75" customHeight="1">
      <c r="A9" s="18"/>
      <c r="B9" s="18"/>
      <c r="C9" s="325" t="s">
        <v>3</v>
      </c>
      <c r="D9" s="325"/>
      <c r="E9" s="325"/>
      <c r="F9" s="325"/>
      <c r="G9" s="325"/>
      <c r="H9" s="325"/>
      <c r="I9" s="325"/>
      <c r="J9" s="325"/>
      <c r="K9" s="18"/>
      <c r="L9" s="96"/>
      <c r="M9" s="18"/>
      <c r="N9" s="18"/>
      <c r="O9" s="28"/>
      <c r="P9" s="326" t="s">
        <v>4</v>
      </c>
      <c r="Q9" s="326"/>
      <c r="R9" s="326"/>
      <c r="S9" s="20"/>
      <c r="T9" s="330"/>
      <c r="U9" s="331"/>
      <c r="V9" s="331"/>
      <c r="W9" s="331"/>
      <c r="X9" s="331"/>
      <c r="Y9" s="332"/>
      <c r="Z9" s="28"/>
      <c r="AA9" s="18"/>
      <c r="AC9"/>
    </row>
    <row r="10" spans="1:29" s="1" customFormat="1" ht="3.65" customHeight="1">
      <c r="A10" s="18"/>
      <c r="B10" s="18"/>
      <c r="C10" s="39"/>
      <c r="D10" s="39"/>
      <c r="E10" s="39"/>
      <c r="F10" s="39"/>
      <c r="G10" s="39"/>
      <c r="H10" s="39"/>
      <c r="I10" s="39"/>
      <c r="J10" s="39"/>
      <c r="K10" s="18"/>
      <c r="L10" s="44"/>
      <c r="M10" s="18"/>
      <c r="N10" s="18"/>
      <c r="O10" s="28"/>
      <c r="P10" s="95"/>
      <c r="Q10" s="95"/>
      <c r="R10" s="95"/>
      <c r="S10" s="28"/>
      <c r="T10" s="43"/>
      <c r="U10" s="43"/>
      <c r="V10" s="43"/>
      <c r="W10" s="43"/>
      <c r="X10" s="43"/>
      <c r="Y10" s="43"/>
      <c r="Z10" s="28"/>
      <c r="AA10" s="18"/>
    </row>
    <row r="11" spans="1:29" s="1" customFormat="1" ht="22.75" customHeight="1">
      <c r="A11" s="18"/>
      <c r="B11" s="18"/>
      <c r="C11" s="325" t="s">
        <v>5</v>
      </c>
      <c r="D11" s="325"/>
      <c r="E11" s="325"/>
      <c r="F11" s="325"/>
      <c r="G11" s="325"/>
      <c r="H11" s="325"/>
      <c r="I11" s="325"/>
      <c r="J11" s="325"/>
      <c r="K11" s="18"/>
      <c r="L11" s="96"/>
      <c r="M11" s="18"/>
      <c r="N11" s="18"/>
      <c r="O11" s="28"/>
      <c r="P11" s="326" t="s">
        <v>6</v>
      </c>
      <c r="Q11" s="326"/>
      <c r="R11" s="326"/>
      <c r="S11" s="20"/>
      <c r="T11" s="333"/>
      <c r="U11" s="331"/>
      <c r="V11" s="331"/>
      <c r="W11" s="331"/>
      <c r="X11" s="331"/>
      <c r="Y11" s="332"/>
      <c r="Z11" s="28"/>
      <c r="AA11" s="18"/>
    </row>
    <row r="12" spans="1:29" s="1" customFormat="1" ht="3.65" customHeight="1">
      <c r="A12" s="18"/>
      <c r="B12" s="18"/>
      <c r="C12" s="39"/>
      <c r="D12" s="39"/>
      <c r="E12" s="39"/>
      <c r="F12" s="39"/>
      <c r="G12" s="39"/>
      <c r="H12" s="39"/>
      <c r="I12" s="39"/>
      <c r="J12" s="39"/>
      <c r="K12" s="18"/>
      <c r="L12" s="44"/>
      <c r="M12" s="18"/>
      <c r="N12" s="18"/>
      <c r="O12" s="28"/>
      <c r="P12" s="95"/>
      <c r="Q12" s="95"/>
      <c r="R12" s="95"/>
      <c r="S12" s="28"/>
      <c r="T12" s="43"/>
      <c r="U12" s="43"/>
      <c r="V12" s="43"/>
      <c r="W12" s="43"/>
      <c r="X12" s="43"/>
      <c r="Y12" s="43"/>
      <c r="Z12" s="28"/>
      <c r="AA12" s="18"/>
    </row>
    <row r="13" spans="1:29" s="1" customFormat="1" ht="22.75" customHeight="1">
      <c r="A13" s="18"/>
      <c r="B13" s="18"/>
      <c r="C13" s="325" t="s">
        <v>7</v>
      </c>
      <c r="D13" s="325"/>
      <c r="E13" s="325"/>
      <c r="F13" s="325"/>
      <c r="G13" s="325"/>
      <c r="H13" s="325"/>
      <c r="I13" s="325"/>
      <c r="J13" s="325"/>
      <c r="K13" s="18"/>
      <c r="L13" s="94"/>
      <c r="M13" s="18"/>
      <c r="N13" s="18"/>
      <c r="O13" s="28"/>
      <c r="P13" s="326" t="s">
        <v>8</v>
      </c>
      <c r="Q13" s="326"/>
      <c r="R13" s="326"/>
      <c r="S13" s="20"/>
      <c r="T13" s="322"/>
      <c r="U13" s="323"/>
      <c r="V13" s="323"/>
      <c r="W13" s="323"/>
      <c r="X13" s="323"/>
      <c r="Y13" s="324"/>
      <c r="Z13" s="28"/>
      <c r="AA13" s="18"/>
    </row>
    <row r="14" spans="1:29" s="1" customFormat="1" ht="3.65" customHeight="1">
      <c r="A14" s="18"/>
      <c r="B14" s="18"/>
      <c r="C14" s="39"/>
      <c r="D14" s="39"/>
      <c r="E14" s="39"/>
      <c r="F14" s="39"/>
      <c r="G14" s="39"/>
      <c r="H14" s="39"/>
      <c r="I14" s="39"/>
      <c r="J14" s="39"/>
      <c r="K14" s="18"/>
      <c r="L14" s="44"/>
      <c r="M14" s="18"/>
      <c r="N14" s="18"/>
      <c r="O14" s="28"/>
      <c r="P14" s="95"/>
      <c r="Q14" s="95"/>
      <c r="R14" s="95"/>
      <c r="S14" s="28"/>
      <c r="T14" s="43"/>
      <c r="U14" s="43"/>
      <c r="V14" s="43"/>
      <c r="W14" s="43"/>
      <c r="X14" s="43"/>
      <c r="Y14" s="43"/>
      <c r="Z14" s="28"/>
      <c r="AA14" s="18"/>
    </row>
    <row r="15" spans="1:29" s="1" customFormat="1" ht="22.75" customHeight="1">
      <c r="A15" s="18"/>
      <c r="B15" s="18"/>
      <c r="C15" s="325" t="s">
        <v>9</v>
      </c>
      <c r="D15" s="325"/>
      <c r="E15" s="325"/>
      <c r="F15" s="325"/>
      <c r="G15" s="325"/>
      <c r="H15" s="325"/>
      <c r="I15" s="325"/>
      <c r="J15" s="325"/>
      <c r="K15" s="18"/>
      <c r="L15" s="94"/>
      <c r="M15" s="18"/>
      <c r="N15" s="18"/>
      <c r="O15" s="28"/>
      <c r="P15" s="326" t="s">
        <v>328</v>
      </c>
      <c r="Q15" s="326"/>
      <c r="R15" s="326"/>
      <c r="S15" s="20"/>
      <c r="T15" s="327"/>
      <c r="U15" s="328"/>
      <c r="V15" s="328"/>
      <c r="W15" s="328"/>
      <c r="X15" s="328"/>
      <c r="Y15" s="329"/>
      <c r="Z15" s="28"/>
      <c r="AA15" s="18"/>
    </row>
    <row r="16" spans="1:29" s="1" customFormat="1" ht="3.65" customHeight="1">
      <c r="A16" s="18"/>
      <c r="B16" s="18"/>
      <c r="C16" s="39"/>
      <c r="D16" s="39"/>
      <c r="E16" s="39"/>
      <c r="F16" s="39"/>
      <c r="G16" s="39"/>
      <c r="H16" s="39"/>
      <c r="I16" s="39"/>
      <c r="J16" s="39"/>
      <c r="K16" s="18"/>
      <c r="L16" s="45"/>
      <c r="M16" s="18"/>
      <c r="N16" s="18"/>
      <c r="O16" s="28"/>
      <c r="P16" s="28"/>
      <c r="Q16" s="28"/>
      <c r="R16" s="28"/>
      <c r="S16" s="28"/>
      <c r="T16" s="28"/>
      <c r="U16" s="28"/>
      <c r="V16" s="28"/>
      <c r="W16" s="28"/>
      <c r="X16" s="28"/>
      <c r="Y16" s="28"/>
      <c r="Z16" s="28"/>
      <c r="AA16" s="18"/>
    </row>
    <row r="17" spans="1:28" s="1" customFormat="1" ht="22.75" customHeight="1">
      <c r="A17" s="18"/>
      <c r="B17" s="18"/>
      <c r="C17" s="325" t="s">
        <v>10</v>
      </c>
      <c r="D17" s="325"/>
      <c r="E17" s="325"/>
      <c r="F17" s="325"/>
      <c r="G17" s="325"/>
      <c r="H17" s="325"/>
      <c r="I17" s="325"/>
      <c r="J17" s="325"/>
      <c r="K17" s="18"/>
      <c r="L17" s="94"/>
      <c r="M17" s="18"/>
      <c r="N17" s="18"/>
      <c r="O17" s="28"/>
      <c r="P17" s="28"/>
      <c r="Q17" s="28"/>
      <c r="R17" s="28"/>
      <c r="S17" s="28"/>
      <c r="T17" s="28"/>
      <c r="U17" s="28"/>
      <c r="V17" s="28"/>
      <c r="W17" s="28"/>
      <c r="X17" s="28"/>
      <c r="Y17" s="28"/>
      <c r="Z17" s="28"/>
      <c r="AA17" s="18"/>
    </row>
    <row r="18" spans="1:28" s="1" customFormat="1" ht="15" thickBot="1">
      <c r="A18" s="18"/>
      <c r="B18" s="18"/>
      <c r="C18" s="20"/>
      <c r="D18" s="20"/>
      <c r="E18" s="20"/>
      <c r="F18" s="20"/>
      <c r="G18" s="20"/>
      <c r="H18" s="20"/>
      <c r="I18" s="20"/>
      <c r="J18" s="20"/>
      <c r="K18" s="18"/>
      <c r="L18" s="93"/>
      <c r="M18" s="18"/>
      <c r="N18" s="18"/>
      <c r="O18" s="18"/>
      <c r="P18" s="18"/>
      <c r="Q18" s="18"/>
      <c r="R18" s="18"/>
      <c r="S18" s="18"/>
      <c r="T18" s="92"/>
      <c r="U18" s="92"/>
      <c r="V18" s="92"/>
      <c r="W18" s="92"/>
      <c r="X18" s="92"/>
      <c r="Y18" s="92"/>
      <c r="Z18" s="18"/>
      <c r="AA18" s="18"/>
    </row>
    <row r="19" spans="1:28" s="1" customFormat="1" ht="30" customHeight="1" thickBot="1">
      <c r="A19" s="18"/>
      <c r="B19" s="97" t="s">
        <v>0</v>
      </c>
      <c r="C19" s="305" t="s">
        <v>329</v>
      </c>
      <c r="D19" s="306"/>
      <c r="E19" s="306"/>
      <c r="F19" s="306"/>
      <c r="G19" s="306"/>
      <c r="H19" s="306"/>
      <c r="I19" s="306"/>
      <c r="J19" s="306"/>
      <c r="K19" s="306"/>
      <c r="L19" s="306"/>
      <c r="M19" s="306"/>
      <c r="N19" s="306"/>
      <c r="O19" s="306"/>
      <c r="P19" s="306"/>
      <c r="Q19" s="306"/>
      <c r="R19" s="306"/>
      <c r="S19" s="306"/>
      <c r="T19" s="306"/>
      <c r="U19" s="306"/>
      <c r="V19" s="306"/>
      <c r="W19" s="306"/>
      <c r="X19" s="306"/>
      <c r="Y19" s="307"/>
      <c r="Z19" s="28"/>
      <c r="AA19" s="18"/>
    </row>
    <row r="20" spans="1:28" s="1" customFormat="1" ht="6.65" customHeight="1" thickBot="1">
      <c r="A20" s="18"/>
      <c r="B20" s="18"/>
      <c r="C20" s="18"/>
      <c r="D20" s="18"/>
      <c r="E20" s="18"/>
      <c r="F20" s="18"/>
      <c r="G20" s="18"/>
      <c r="H20" s="18"/>
      <c r="I20" s="18"/>
      <c r="J20" s="18"/>
      <c r="K20" s="18"/>
      <c r="L20" s="13"/>
      <c r="M20" s="18"/>
      <c r="N20" s="18"/>
      <c r="O20" s="28"/>
      <c r="P20" s="28"/>
      <c r="Q20" s="28"/>
      <c r="R20" s="28"/>
      <c r="S20" s="28"/>
      <c r="T20" s="28"/>
      <c r="U20" s="28"/>
      <c r="V20" s="28"/>
      <c r="W20" s="28"/>
      <c r="X20" s="28"/>
      <c r="Y20" s="28"/>
      <c r="Z20" s="28"/>
      <c r="AA20" s="18"/>
    </row>
    <row r="21" spans="1:28" s="1" customFormat="1" ht="47.4" customHeight="1" thickBot="1">
      <c r="A21" s="18"/>
      <c r="C21" s="308" t="s">
        <v>330</v>
      </c>
      <c r="D21" s="309"/>
      <c r="E21" s="309"/>
      <c r="F21" s="309"/>
      <c r="G21" s="309"/>
      <c r="H21" s="309"/>
      <c r="I21" s="309"/>
      <c r="J21" s="309"/>
      <c r="K21" s="309"/>
      <c r="L21" s="309"/>
      <c r="M21" s="309"/>
      <c r="N21" s="309"/>
      <c r="O21" s="309"/>
      <c r="P21" s="309"/>
      <c r="Q21" s="309"/>
      <c r="R21" s="309"/>
      <c r="S21" s="309"/>
      <c r="T21" s="309"/>
      <c r="U21" s="309"/>
      <c r="V21" s="309"/>
      <c r="W21" s="309"/>
      <c r="X21" s="309"/>
      <c r="Y21" s="310"/>
      <c r="Z21" s="24"/>
      <c r="AA21" s="13"/>
    </row>
    <row r="22" spans="1:28" s="1" customFormat="1" ht="6.65" customHeight="1">
      <c r="A22" s="18"/>
      <c r="B22" s="18"/>
      <c r="C22" s="18"/>
      <c r="D22" s="18"/>
      <c r="E22" s="18"/>
      <c r="F22" s="18"/>
      <c r="G22" s="18"/>
      <c r="H22" s="18"/>
      <c r="I22" s="18"/>
      <c r="J22" s="18"/>
      <c r="K22" s="18"/>
      <c r="L22" s="13"/>
      <c r="M22" s="18"/>
      <c r="N22" s="18"/>
      <c r="O22" s="28"/>
      <c r="P22" s="28"/>
      <c r="Q22" s="28"/>
      <c r="R22" s="28"/>
      <c r="S22" s="28"/>
      <c r="T22" s="28"/>
      <c r="U22" s="28"/>
      <c r="V22" s="28"/>
      <c r="W22" s="28"/>
      <c r="X22" s="28"/>
      <c r="Y22" s="28"/>
      <c r="Z22" s="28"/>
      <c r="AA22" s="18"/>
    </row>
    <row r="23" spans="1:28" s="1" customFormat="1" ht="21" customHeight="1">
      <c r="A23" s="18"/>
      <c r="B23" s="18"/>
      <c r="C23" s="311" t="s">
        <v>331</v>
      </c>
      <c r="D23" s="312"/>
      <c r="E23" s="312"/>
      <c r="F23" s="312"/>
      <c r="G23" s="312"/>
      <c r="H23" s="312"/>
      <c r="I23" s="312"/>
      <c r="J23" s="312"/>
      <c r="K23" s="312"/>
      <c r="L23" s="312"/>
      <c r="M23" s="312"/>
      <c r="N23" s="312"/>
      <c r="O23" s="312"/>
      <c r="P23" s="312"/>
      <c r="Q23" s="312"/>
      <c r="R23" s="312"/>
      <c r="S23" s="312"/>
      <c r="T23" s="312"/>
      <c r="U23" s="312"/>
      <c r="V23" s="312"/>
      <c r="W23" s="312"/>
      <c r="X23" s="312"/>
      <c r="Y23" s="313"/>
      <c r="Z23" s="18"/>
      <c r="AA23" s="18"/>
    </row>
    <row r="24" spans="1:28" s="1" customFormat="1" ht="6.65" customHeight="1">
      <c r="A24" s="18"/>
      <c r="B24" s="18"/>
      <c r="C24" s="18"/>
      <c r="D24" s="18"/>
      <c r="E24" s="18"/>
      <c r="F24" s="18"/>
      <c r="G24" s="18"/>
      <c r="H24" s="18"/>
      <c r="I24" s="18"/>
      <c r="J24" s="18"/>
      <c r="K24" s="18"/>
      <c r="L24" s="13"/>
      <c r="M24" s="18"/>
      <c r="N24" s="18"/>
      <c r="O24" s="28"/>
      <c r="P24" s="28"/>
      <c r="Q24" s="28"/>
      <c r="R24" s="28"/>
      <c r="S24" s="28"/>
      <c r="T24" s="28"/>
      <c r="U24" s="28"/>
      <c r="V24" s="28"/>
      <c r="W24" s="28"/>
      <c r="X24" s="28"/>
      <c r="Y24" s="28"/>
      <c r="Z24" s="28"/>
      <c r="AA24" s="18"/>
    </row>
    <row r="25" spans="1:28" s="2" customFormat="1" ht="30" customHeight="1">
      <c r="A25" s="21"/>
      <c r="B25" s="21"/>
      <c r="C25" s="314" t="s">
        <v>11</v>
      </c>
      <c r="D25" s="315"/>
      <c r="E25" s="315"/>
      <c r="F25" s="315"/>
      <c r="G25" s="315"/>
      <c r="H25" s="315"/>
      <c r="I25" s="315"/>
      <c r="J25" s="315"/>
      <c r="K25" s="315"/>
      <c r="L25" s="315"/>
      <c r="M25" s="315"/>
      <c r="N25" s="315"/>
      <c r="O25" s="315"/>
      <c r="P25" s="315"/>
      <c r="Q25" s="315"/>
      <c r="R25" s="315"/>
      <c r="S25" s="315"/>
      <c r="T25" s="315"/>
      <c r="U25" s="315"/>
      <c r="V25" s="315"/>
      <c r="W25" s="315"/>
      <c r="X25" s="315"/>
      <c r="Y25" s="316"/>
      <c r="Z25" s="24"/>
      <c r="AA25" s="24"/>
      <c r="AB25" s="43"/>
    </row>
    <row r="26" spans="1:28" s="3" customFormat="1" ht="30" customHeight="1">
      <c r="A26" s="20"/>
      <c r="B26" s="20"/>
      <c r="C26" s="211" t="s">
        <v>12</v>
      </c>
      <c r="D26" s="212"/>
      <c r="E26" s="317" t="s">
        <v>13</v>
      </c>
      <c r="F26" s="317"/>
      <c r="G26" s="317"/>
      <c r="H26" s="317"/>
      <c r="I26" s="317"/>
      <c r="J26" s="317"/>
      <c r="K26" s="317"/>
      <c r="L26" s="318"/>
      <c r="M26" s="318"/>
      <c r="N26" s="318"/>
      <c r="O26" s="318"/>
      <c r="P26" s="319"/>
      <c r="Q26" s="91"/>
      <c r="R26" s="320" t="s">
        <v>14</v>
      </c>
      <c r="S26" s="320"/>
      <c r="T26" s="320"/>
      <c r="U26" s="320"/>
      <c r="V26" s="320"/>
      <c r="W26" s="321"/>
      <c r="X26" s="91"/>
      <c r="Y26" s="90" t="s">
        <v>15</v>
      </c>
      <c r="Z26" s="20"/>
      <c r="AA26" s="20"/>
    </row>
    <row r="27" spans="1:28" s="1" customFormat="1" ht="35.4" customHeight="1">
      <c r="A27" s="18"/>
      <c r="B27" s="18"/>
      <c r="C27" s="299" t="s">
        <v>16</v>
      </c>
      <c r="D27" s="299"/>
      <c r="E27" s="300" t="s">
        <v>17</v>
      </c>
      <c r="F27" s="300"/>
      <c r="G27" s="300"/>
      <c r="H27" s="300"/>
      <c r="I27" s="300"/>
      <c r="J27" s="300"/>
      <c r="K27" s="300"/>
      <c r="L27" s="300"/>
      <c r="M27" s="300"/>
      <c r="N27" s="300"/>
      <c r="O27" s="300"/>
      <c r="P27" s="301"/>
      <c r="Q27" s="89"/>
      <c r="R27" s="302" t="s">
        <v>275</v>
      </c>
      <c r="S27" s="302"/>
      <c r="T27" s="302"/>
      <c r="U27" s="302"/>
      <c r="V27" s="302"/>
      <c r="W27" s="302"/>
      <c r="X27" s="303"/>
      <c r="Y27" s="304"/>
      <c r="Z27" s="18"/>
      <c r="AA27" s="18"/>
    </row>
    <row r="28" spans="1:28" s="1" customFormat="1" ht="35.4" customHeight="1">
      <c r="A28" s="18"/>
      <c r="B28" s="18"/>
      <c r="C28" s="268">
        <v>1</v>
      </c>
      <c r="D28" s="268"/>
      <c r="E28" s="270" t="s">
        <v>693</v>
      </c>
      <c r="F28" s="270"/>
      <c r="G28" s="270"/>
      <c r="H28" s="270"/>
      <c r="I28" s="270"/>
      <c r="J28" s="270"/>
      <c r="K28" s="270"/>
      <c r="L28" s="270"/>
      <c r="M28" s="270"/>
      <c r="N28" s="270"/>
      <c r="O28" s="270"/>
      <c r="P28" s="271"/>
      <c r="Q28" s="86"/>
      <c r="R28" s="298" t="s">
        <v>276</v>
      </c>
      <c r="S28" s="272"/>
      <c r="T28" s="272"/>
      <c r="U28" s="272"/>
      <c r="V28" s="272"/>
      <c r="W28" s="273"/>
      <c r="X28" s="32"/>
      <c r="Y28" s="88">
        <f>'1. Fascia'!M44+'1. Fascia'!M24</f>
        <v>0</v>
      </c>
      <c r="Z28" s="18"/>
      <c r="AA28" s="18"/>
    </row>
    <row r="29" spans="1:28" s="1" customFormat="1" ht="35.4" customHeight="1">
      <c r="A29" s="18"/>
      <c r="B29" s="18"/>
      <c r="C29" s="268">
        <v>2</v>
      </c>
      <c r="D29" s="268"/>
      <c r="E29" s="296" t="s">
        <v>18</v>
      </c>
      <c r="F29" s="296"/>
      <c r="G29" s="296"/>
      <c r="H29" s="296"/>
      <c r="I29" s="296"/>
      <c r="J29" s="296"/>
      <c r="K29" s="296"/>
      <c r="L29" s="296"/>
      <c r="M29" s="296"/>
      <c r="N29" s="296"/>
      <c r="O29" s="296"/>
      <c r="P29" s="297"/>
      <c r="Q29" s="86"/>
      <c r="R29" s="298" t="s">
        <v>277</v>
      </c>
      <c r="S29" s="272"/>
      <c r="T29" s="272"/>
      <c r="U29" s="272"/>
      <c r="V29" s="272"/>
      <c r="W29" s="273"/>
      <c r="X29" s="86"/>
      <c r="Y29" s="85">
        <f>'2. Power &amp; Lighting'!M27</f>
        <v>0</v>
      </c>
      <c r="Z29" s="18"/>
      <c r="AA29" s="18"/>
    </row>
    <row r="30" spans="1:28" s="1" customFormat="1" ht="35.4" customHeight="1">
      <c r="A30" s="18"/>
      <c r="B30" s="18"/>
      <c r="C30" s="268">
        <v>3</v>
      </c>
      <c r="D30" s="268"/>
      <c r="E30" s="270" t="s">
        <v>19</v>
      </c>
      <c r="F30" s="270"/>
      <c r="G30" s="270"/>
      <c r="H30" s="270"/>
      <c r="I30" s="270"/>
      <c r="J30" s="270"/>
      <c r="K30" s="270"/>
      <c r="L30" s="270"/>
      <c r="M30" s="270"/>
      <c r="N30" s="270"/>
      <c r="O30" s="270"/>
      <c r="P30" s="271"/>
      <c r="Q30" s="86"/>
      <c r="R30" s="272" t="s">
        <v>20</v>
      </c>
      <c r="S30" s="272"/>
      <c r="T30" s="272"/>
      <c r="U30" s="272"/>
      <c r="V30" s="272"/>
      <c r="W30" s="273"/>
      <c r="X30" s="86"/>
      <c r="Y30" s="85">
        <f>'3. Shell Scheme Extras'!M27</f>
        <v>0</v>
      </c>
      <c r="Z30" s="18"/>
      <c r="AA30" s="18"/>
    </row>
    <row r="31" spans="1:28" s="1" customFormat="1" ht="35.4" customHeight="1">
      <c r="A31" s="18"/>
      <c r="B31" s="18"/>
      <c r="C31" s="268">
        <v>4</v>
      </c>
      <c r="D31" s="268"/>
      <c r="E31" s="269" t="s">
        <v>21</v>
      </c>
      <c r="F31" s="270"/>
      <c r="G31" s="270"/>
      <c r="H31" s="270"/>
      <c r="I31" s="270"/>
      <c r="J31" s="270"/>
      <c r="K31" s="270"/>
      <c r="L31" s="270"/>
      <c r="M31" s="270"/>
      <c r="N31" s="270"/>
      <c r="O31" s="270"/>
      <c r="P31" s="271"/>
      <c r="Q31" s="86"/>
      <c r="R31" s="272" t="s">
        <v>22</v>
      </c>
      <c r="S31" s="272"/>
      <c r="T31" s="272"/>
      <c r="U31" s="272"/>
      <c r="V31" s="272"/>
      <c r="W31" s="273"/>
      <c r="X31" s="86"/>
      <c r="Y31" s="85">
        <f>'4. Branding'!M22+'4. Branding'!M48</f>
        <v>0</v>
      </c>
      <c r="Z31" s="87"/>
      <c r="AA31" s="18"/>
    </row>
    <row r="32" spans="1:28" s="1" customFormat="1" ht="35.4" customHeight="1">
      <c r="A32" s="18"/>
      <c r="B32" s="18"/>
      <c r="C32" s="275">
        <v>5</v>
      </c>
      <c r="D32" s="275"/>
      <c r="E32" s="276" t="s">
        <v>23</v>
      </c>
      <c r="F32" s="276"/>
      <c r="G32" s="276"/>
      <c r="H32" s="276"/>
      <c r="I32" s="276"/>
      <c r="J32" s="276"/>
      <c r="K32" s="276"/>
      <c r="L32" s="276"/>
      <c r="M32" s="276"/>
      <c r="N32" s="276"/>
      <c r="O32" s="276"/>
      <c r="P32" s="277"/>
      <c r="Q32" s="86"/>
      <c r="R32" s="272" t="s">
        <v>22</v>
      </c>
      <c r="S32" s="272"/>
      <c r="T32" s="272"/>
      <c r="U32" s="272"/>
      <c r="V32" s="272"/>
      <c r="W32" s="273"/>
      <c r="X32" s="86"/>
      <c r="Y32" s="85">
        <f>'5. Instant Packages'!K31</f>
        <v>0</v>
      </c>
      <c r="Z32" s="18"/>
      <c r="AA32" s="18"/>
    </row>
    <row r="33" spans="1:27" s="1" customFormat="1" ht="35.4" customHeight="1">
      <c r="A33" s="18"/>
      <c r="B33" s="18"/>
      <c r="C33" s="275">
        <v>6</v>
      </c>
      <c r="D33" s="275"/>
      <c r="E33" s="270" t="s">
        <v>24</v>
      </c>
      <c r="F33" s="270"/>
      <c r="G33" s="270"/>
      <c r="H33" s="270"/>
      <c r="I33" s="270"/>
      <c r="J33" s="270"/>
      <c r="K33" s="270"/>
      <c r="L33" s="270"/>
      <c r="M33" s="270"/>
      <c r="N33" s="270"/>
      <c r="O33" s="270"/>
      <c r="P33" s="271"/>
      <c r="Q33" s="86"/>
      <c r="R33" s="272" t="s">
        <v>25</v>
      </c>
      <c r="S33" s="272"/>
      <c r="T33" s="272"/>
      <c r="U33" s="272"/>
      <c r="V33" s="272"/>
      <c r="W33" s="273"/>
      <c r="X33" s="86"/>
      <c r="Y33" s="85">
        <f>'6. Furniture'!L203</f>
        <v>0</v>
      </c>
      <c r="Z33" s="18"/>
      <c r="AA33" s="18"/>
    </row>
    <row r="34" spans="1:27" s="1" customFormat="1" ht="35.4" customHeight="1">
      <c r="A34" s="18"/>
      <c r="B34" s="18"/>
      <c r="C34" s="278">
        <v>7</v>
      </c>
      <c r="D34" s="279"/>
      <c r="E34" s="280" t="s">
        <v>26</v>
      </c>
      <c r="F34" s="281"/>
      <c r="G34" s="281"/>
      <c r="H34" s="281"/>
      <c r="I34" s="281"/>
      <c r="J34" s="281"/>
      <c r="K34" s="281"/>
      <c r="L34" s="281"/>
      <c r="M34" s="281"/>
      <c r="N34" s="281"/>
      <c r="O34" s="281"/>
      <c r="P34" s="282"/>
      <c r="Q34" s="84"/>
      <c r="R34" s="283" t="s">
        <v>25</v>
      </c>
      <c r="S34" s="283"/>
      <c r="T34" s="283"/>
      <c r="U34" s="283"/>
      <c r="V34" s="283"/>
      <c r="W34" s="284"/>
      <c r="X34" s="84"/>
      <c r="Y34" s="83">
        <f>'7. AV &amp; IT'!K23</f>
        <v>0</v>
      </c>
      <c r="Z34" s="18"/>
      <c r="AA34" s="18"/>
    </row>
    <row r="35" spans="1:27" s="1" customFormat="1" ht="8.4" customHeight="1" thickBot="1">
      <c r="A35" s="18"/>
      <c r="B35" s="18"/>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18"/>
      <c r="AA35" s="18"/>
    </row>
    <row r="36" spans="1:27" s="1" customFormat="1" ht="26.15" customHeight="1">
      <c r="A36" s="18"/>
      <c r="B36" s="18"/>
      <c r="C36" s="286" t="s">
        <v>496</v>
      </c>
      <c r="D36" s="287"/>
      <c r="E36" s="287"/>
      <c r="F36" s="287"/>
      <c r="G36" s="287"/>
      <c r="H36" s="287"/>
      <c r="I36" s="287"/>
      <c r="J36" s="287"/>
      <c r="K36" s="287"/>
      <c r="L36" s="287"/>
      <c r="M36" s="287"/>
      <c r="N36" s="287"/>
      <c r="O36" s="287"/>
      <c r="P36" s="287"/>
      <c r="Q36" s="287"/>
      <c r="R36" s="287"/>
      <c r="S36" s="287"/>
      <c r="T36" s="288"/>
      <c r="U36" s="294" t="s">
        <v>27</v>
      </c>
      <c r="V36" s="295"/>
      <c r="W36" s="295"/>
      <c r="X36" s="186"/>
      <c r="Y36" s="187">
        <f>SUM(Y28:Y34)</f>
        <v>0</v>
      </c>
      <c r="Z36" s="18"/>
      <c r="AA36" s="18"/>
    </row>
    <row r="37" spans="1:27" s="1" customFormat="1" ht="26.15" customHeight="1">
      <c r="A37" s="18"/>
      <c r="B37" s="18"/>
      <c r="C37" s="289"/>
      <c r="D37" s="252"/>
      <c r="E37" s="252"/>
      <c r="F37" s="252"/>
      <c r="G37" s="252"/>
      <c r="H37" s="252"/>
      <c r="I37" s="252"/>
      <c r="J37" s="252"/>
      <c r="K37" s="252"/>
      <c r="L37" s="252"/>
      <c r="M37" s="252"/>
      <c r="N37" s="252"/>
      <c r="O37" s="252"/>
      <c r="P37" s="252"/>
      <c r="Q37" s="252"/>
      <c r="R37" s="252"/>
      <c r="S37" s="252"/>
      <c r="T37" s="290"/>
      <c r="U37" s="267" t="s">
        <v>247</v>
      </c>
      <c r="V37" s="258"/>
      <c r="W37" s="258"/>
      <c r="X37" s="206"/>
      <c r="Y37" s="79">
        <f>Y36*0.1</f>
        <v>0</v>
      </c>
      <c r="Z37" s="18"/>
      <c r="AA37" s="18"/>
    </row>
    <row r="38" spans="1:27" s="1" customFormat="1" ht="26.15" customHeight="1">
      <c r="A38" s="18"/>
      <c r="B38" s="18"/>
      <c r="C38" s="289"/>
      <c r="D38" s="252"/>
      <c r="E38" s="252"/>
      <c r="F38" s="252"/>
      <c r="G38" s="252"/>
      <c r="H38" s="252"/>
      <c r="I38" s="252"/>
      <c r="J38" s="252"/>
      <c r="K38" s="252"/>
      <c r="L38" s="252"/>
      <c r="M38" s="252"/>
      <c r="N38" s="252"/>
      <c r="O38" s="252"/>
      <c r="P38" s="252"/>
      <c r="Q38" s="252"/>
      <c r="R38" s="252"/>
      <c r="S38" s="252"/>
      <c r="T38" s="290"/>
      <c r="U38" s="255" t="s">
        <v>28</v>
      </c>
      <c r="V38" s="256"/>
      <c r="W38" s="256"/>
      <c r="X38" s="82"/>
      <c r="Y38" s="81">
        <f>SUM(Y36*0.2)*X38</f>
        <v>0</v>
      </c>
      <c r="Z38" s="18"/>
      <c r="AA38" s="18"/>
    </row>
    <row r="39" spans="1:27" s="1" customFormat="1" ht="26.15" customHeight="1">
      <c r="A39" s="18"/>
      <c r="B39" s="18"/>
      <c r="C39" s="289"/>
      <c r="D39" s="252"/>
      <c r="E39" s="252"/>
      <c r="F39" s="252"/>
      <c r="G39" s="252"/>
      <c r="H39" s="252"/>
      <c r="I39" s="252"/>
      <c r="J39" s="252"/>
      <c r="K39" s="252"/>
      <c r="L39" s="252"/>
      <c r="M39" s="252"/>
      <c r="N39" s="252"/>
      <c r="O39" s="252"/>
      <c r="P39" s="252"/>
      <c r="Q39" s="252"/>
      <c r="R39" s="252"/>
      <c r="S39" s="252"/>
      <c r="T39" s="290"/>
      <c r="U39" s="257" t="s">
        <v>29</v>
      </c>
      <c r="V39" s="258"/>
      <c r="W39" s="258"/>
      <c r="X39" s="80"/>
      <c r="Y39" s="79">
        <f>SUM(Y36:Y38)</f>
        <v>0</v>
      </c>
      <c r="Z39" s="18"/>
      <c r="AA39" s="18"/>
    </row>
    <row r="40" spans="1:27" s="1" customFormat="1" ht="26.15" customHeight="1">
      <c r="A40" s="18"/>
      <c r="B40" s="18"/>
      <c r="C40" s="289"/>
      <c r="D40" s="252"/>
      <c r="E40" s="252"/>
      <c r="F40" s="252"/>
      <c r="G40" s="252"/>
      <c r="H40" s="252"/>
      <c r="I40" s="252"/>
      <c r="J40" s="252"/>
      <c r="K40" s="252"/>
      <c r="L40" s="252"/>
      <c r="M40" s="252"/>
      <c r="N40" s="252"/>
      <c r="O40" s="252"/>
      <c r="P40" s="252"/>
      <c r="Q40" s="252"/>
      <c r="R40" s="252"/>
      <c r="S40" s="252"/>
      <c r="T40" s="290"/>
      <c r="U40" s="259" t="s">
        <v>30</v>
      </c>
      <c r="V40" s="256"/>
      <c r="W40" s="256"/>
      <c r="X40" s="188"/>
      <c r="Y40" s="189">
        <f>Y39*15%</f>
        <v>0</v>
      </c>
      <c r="Z40" s="18"/>
      <c r="AA40" s="18"/>
    </row>
    <row r="41" spans="1:27" s="1" customFormat="1" ht="29.15" customHeight="1" thickBot="1">
      <c r="A41" s="18"/>
      <c r="B41" s="18"/>
      <c r="C41" s="291"/>
      <c r="D41" s="292"/>
      <c r="E41" s="292"/>
      <c r="F41" s="292"/>
      <c r="G41" s="292"/>
      <c r="H41" s="292"/>
      <c r="I41" s="292"/>
      <c r="J41" s="292"/>
      <c r="K41" s="292"/>
      <c r="L41" s="292"/>
      <c r="M41" s="292"/>
      <c r="N41" s="292"/>
      <c r="O41" s="292"/>
      <c r="P41" s="292"/>
      <c r="Q41" s="292"/>
      <c r="R41" s="292"/>
      <c r="S41" s="292"/>
      <c r="T41" s="293"/>
      <c r="U41" s="260" t="s">
        <v>31</v>
      </c>
      <c r="V41" s="261"/>
      <c r="W41" s="261"/>
      <c r="X41" s="78"/>
      <c r="Y41" s="77">
        <f>SUM(Y39:Y40)</f>
        <v>0</v>
      </c>
      <c r="Z41" s="18"/>
      <c r="AA41" s="18"/>
    </row>
    <row r="42" spans="1:27" s="1" customFormat="1" ht="5.4" customHeight="1">
      <c r="A42" s="18"/>
      <c r="B42" s="18"/>
      <c r="C42" s="59"/>
      <c r="D42" s="59"/>
      <c r="E42" s="59"/>
      <c r="F42" s="59"/>
      <c r="G42" s="59"/>
      <c r="H42" s="59"/>
      <c r="I42" s="59"/>
      <c r="J42" s="59"/>
      <c r="K42" s="59"/>
      <c r="L42" s="59"/>
      <c r="M42" s="59"/>
      <c r="N42" s="59"/>
      <c r="O42" s="59"/>
      <c r="P42" s="59"/>
      <c r="Q42" s="59"/>
      <c r="R42" s="59"/>
      <c r="S42" s="18"/>
      <c r="T42" s="18"/>
      <c r="U42" s="18"/>
      <c r="V42" s="18"/>
      <c r="W42" s="18"/>
      <c r="X42" s="18"/>
      <c r="Y42" s="18"/>
      <c r="Z42" s="18"/>
      <c r="AA42" s="18"/>
    </row>
    <row r="43" spans="1:27" s="1" customFormat="1" ht="60" customHeight="1">
      <c r="A43" s="18"/>
      <c r="B43" s="18"/>
      <c r="C43" s="262" t="s">
        <v>498</v>
      </c>
      <c r="D43" s="263"/>
      <c r="E43" s="263"/>
      <c r="F43" s="263"/>
      <c r="G43" s="263"/>
      <c r="H43" s="263"/>
      <c r="I43" s="263"/>
      <c r="J43" s="263"/>
      <c r="K43" s="263"/>
      <c r="L43" s="263"/>
      <c r="M43" s="263"/>
      <c r="N43" s="263"/>
      <c r="O43" s="263"/>
      <c r="P43" s="263"/>
      <c r="Q43" s="263"/>
      <c r="R43" s="263"/>
      <c r="S43" s="263"/>
      <c r="T43" s="263"/>
      <c r="U43" s="263"/>
      <c r="V43" s="263"/>
      <c r="W43" s="263"/>
      <c r="X43" s="263"/>
      <c r="Y43" s="264"/>
      <c r="Z43" s="18"/>
      <c r="AA43" s="18"/>
    </row>
    <row r="44" spans="1:27" s="1" customFormat="1" ht="5.4" customHeight="1">
      <c r="A44" s="18"/>
      <c r="B44" s="18"/>
      <c r="C44" s="59"/>
      <c r="D44" s="59"/>
      <c r="E44" s="59"/>
      <c r="F44" s="59"/>
      <c r="G44" s="59"/>
      <c r="H44" s="59"/>
      <c r="I44" s="59"/>
      <c r="J44" s="59"/>
      <c r="K44" s="59"/>
      <c r="L44" s="59"/>
      <c r="M44" s="59"/>
      <c r="N44" s="59"/>
      <c r="O44" s="59"/>
      <c r="P44" s="59"/>
      <c r="Q44" s="59"/>
      <c r="R44" s="59"/>
      <c r="S44" s="18"/>
      <c r="T44" s="18"/>
      <c r="U44" s="18"/>
      <c r="V44" s="18"/>
      <c r="W44" s="18"/>
      <c r="X44" s="18"/>
      <c r="Y44" s="18"/>
      <c r="Z44" s="18"/>
      <c r="AA44" s="18"/>
    </row>
    <row r="45" spans="1:27" s="1" customFormat="1" ht="40.4" customHeight="1">
      <c r="A45" s="18"/>
      <c r="C45" s="274" t="s">
        <v>260</v>
      </c>
      <c r="D45" s="274"/>
      <c r="E45" s="274"/>
      <c r="F45" s="274"/>
      <c r="G45" s="274"/>
      <c r="H45" s="274"/>
      <c r="I45" s="274"/>
      <c r="J45" s="274"/>
      <c r="K45" s="274"/>
      <c r="L45" s="274"/>
      <c r="M45" s="274"/>
      <c r="N45" s="274"/>
      <c r="O45" s="274"/>
      <c r="P45" s="274"/>
      <c r="Q45" s="274"/>
      <c r="R45" s="274"/>
      <c r="S45" s="274"/>
      <c r="T45" s="274"/>
      <c r="U45" s="274"/>
      <c r="V45" s="274"/>
      <c r="W45" s="274"/>
      <c r="X45" s="274"/>
      <c r="Y45" s="274"/>
      <c r="Z45" s="18"/>
      <c r="AA45" s="18"/>
    </row>
    <row r="46" spans="1:27" s="1" customFormat="1" ht="5.4"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row>
    <row r="47" spans="1:27" s="5" customFormat="1" ht="40.75" customHeight="1">
      <c r="A47" s="47"/>
      <c r="B47" s="17"/>
      <c r="C47" s="250" t="s">
        <v>495</v>
      </c>
      <c r="D47" s="251"/>
      <c r="E47" s="251"/>
      <c r="F47" s="251"/>
      <c r="G47" s="251"/>
      <c r="H47" s="251"/>
      <c r="I47" s="251"/>
      <c r="J47" s="251"/>
      <c r="K47" s="251"/>
      <c r="L47" s="251"/>
      <c r="M47" s="251"/>
      <c r="N47" s="251"/>
      <c r="O47" s="251"/>
      <c r="P47" s="251"/>
      <c r="Q47" s="251"/>
      <c r="R47" s="251"/>
      <c r="S47" s="251"/>
      <c r="T47" s="251"/>
      <c r="U47" s="251"/>
      <c r="V47" s="251"/>
      <c r="W47" s="251"/>
      <c r="X47" s="251"/>
      <c r="Y47" s="251"/>
      <c r="Z47" s="18"/>
      <c r="AA47" s="17"/>
    </row>
    <row r="48" spans="1:27" s="5" customFormat="1" ht="56.15" customHeight="1">
      <c r="A48" s="47"/>
      <c r="B48" s="76"/>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18"/>
      <c r="AA48" s="17"/>
    </row>
    <row r="49" spans="1:27" s="1" customFormat="1" ht="5.15" customHeight="1">
      <c r="A49" s="18"/>
      <c r="B49" s="51"/>
      <c r="C49" s="51"/>
      <c r="D49" s="51"/>
      <c r="E49" s="51"/>
      <c r="F49" s="51"/>
      <c r="G49" s="51"/>
      <c r="H49" s="51"/>
      <c r="I49" s="51"/>
      <c r="J49" s="51"/>
      <c r="K49" s="51"/>
      <c r="L49" s="51"/>
      <c r="M49" s="18"/>
      <c r="N49" s="18"/>
      <c r="O49" s="18"/>
      <c r="P49" s="18"/>
      <c r="Q49" s="18"/>
      <c r="R49" s="18"/>
      <c r="S49" s="18"/>
      <c r="T49" s="18"/>
      <c r="U49" s="18"/>
      <c r="V49" s="18"/>
      <c r="W49" s="18"/>
      <c r="X49" s="18"/>
      <c r="Y49" s="18"/>
      <c r="Z49" s="18"/>
      <c r="AA49" s="18"/>
    </row>
    <row r="51" spans="1:27" ht="8.15" customHeight="1"/>
    <row r="52" spans="1:27" ht="30.75" customHeight="1">
      <c r="C52" s="253"/>
      <c r="D52" s="253"/>
      <c r="E52" s="253"/>
      <c r="F52" s="253"/>
      <c r="G52" s="253"/>
      <c r="H52" s="253"/>
      <c r="I52" s="253"/>
      <c r="J52" s="253"/>
      <c r="K52" s="253"/>
      <c r="L52" s="253"/>
      <c r="M52" s="253"/>
      <c r="N52" s="253"/>
    </row>
    <row r="53" spans="1:27">
      <c r="C53" s="13"/>
      <c r="D53" s="13"/>
      <c r="E53" s="13"/>
      <c r="F53" s="13"/>
      <c r="G53" s="13"/>
      <c r="H53" s="13"/>
      <c r="I53" s="13"/>
      <c r="J53" s="13"/>
      <c r="K53" s="13"/>
      <c r="L53" s="13"/>
      <c r="M53" s="13"/>
      <c r="N53" s="13"/>
    </row>
    <row r="54" spans="1:27">
      <c r="C54" s="13"/>
      <c r="D54" s="266"/>
      <c r="E54" s="266"/>
      <c r="F54" s="266"/>
      <c r="G54" s="266"/>
      <c r="H54" s="266"/>
      <c r="I54" s="266"/>
      <c r="J54" s="266"/>
      <c r="K54" s="266"/>
      <c r="L54" s="266"/>
      <c r="M54" s="266"/>
      <c r="N54" s="13"/>
    </row>
    <row r="55" spans="1:27">
      <c r="C55" s="13"/>
      <c r="D55" s="266"/>
      <c r="E55" s="266"/>
      <c r="F55" s="266"/>
      <c r="G55" s="266"/>
      <c r="H55" s="266"/>
      <c r="I55" s="266"/>
      <c r="J55" s="266"/>
      <c r="K55" s="266"/>
      <c r="L55" s="266"/>
      <c r="M55" s="266"/>
      <c r="N55" s="13"/>
    </row>
    <row r="56" spans="1:27">
      <c r="C56" s="13"/>
      <c r="D56" s="266"/>
      <c r="E56" s="266"/>
      <c r="F56" s="266"/>
      <c r="G56" s="266"/>
      <c r="H56" s="266"/>
      <c r="I56" s="266"/>
      <c r="J56" s="266"/>
      <c r="K56" s="266"/>
      <c r="L56" s="266"/>
      <c r="M56" s="266"/>
      <c r="N56" s="13"/>
    </row>
    <row r="57" spans="1:27">
      <c r="C57" s="13"/>
      <c r="D57" s="254"/>
      <c r="E57" s="254"/>
      <c r="F57" s="254"/>
      <c r="G57" s="13"/>
      <c r="H57" s="265"/>
      <c r="I57" s="265"/>
      <c r="J57" s="265"/>
      <c r="K57" s="265"/>
      <c r="L57" s="265"/>
      <c r="M57" s="265"/>
      <c r="N57" s="13"/>
    </row>
    <row r="58" spans="1:27">
      <c r="C58" s="13"/>
      <c r="D58" s="13"/>
      <c r="E58" s="13"/>
      <c r="F58" s="13"/>
      <c r="G58" s="13"/>
      <c r="H58" s="13"/>
      <c r="I58" s="13"/>
      <c r="J58" s="13"/>
      <c r="K58" s="13"/>
      <c r="L58" s="13"/>
      <c r="M58" s="13"/>
      <c r="N58" s="13"/>
    </row>
    <row r="59" spans="1:27" ht="7.5" customHeight="1">
      <c r="C59" s="13"/>
      <c r="D59" s="248"/>
      <c r="E59" s="248"/>
      <c r="F59" s="248"/>
      <c r="G59" s="13"/>
      <c r="H59" s="249"/>
      <c r="I59" s="249"/>
      <c r="J59" s="249"/>
      <c r="K59" s="249"/>
      <c r="L59" s="249"/>
      <c r="M59" s="249"/>
      <c r="N59" s="13"/>
    </row>
    <row r="60" spans="1:27" ht="9" customHeight="1">
      <c r="C60" s="13"/>
      <c r="D60" s="13"/>
      <c r="E60" s="13"/>
      <c r="F60" s="13"/>
      <c r="G60" s="13"/>
      <c r="H60" s="13"/>
      <c r="I60" s="13"/>
      <c r="J60" s="13"/>
      <c r="K60" s="13"/>
      <c r="L60" s="13"/>
      <c r="M60" s="13"/>
      <c r="N60" s="13"/>
    </row>
    <row r="61" spans="1:27" ht="21" customHeight="1">
      <c r="C61" s="13"/>
      <c r="D61" s="248"/>
      <c r="E61" s="248"/>
      <c r="F61" s="248"/>
      <c r="G61" s="13"/>
      <c r="H61" s="249"/>
      <c r="I61" s="249"/>
      <c r="J61" s="249"/>
      <c r="K61" s="249"/>
      <c r="L61" s="249"/>
      <c r="M61" s="249"/>
      <c r="N61" s="13"/>
    </row>
    <row r="62" spans="1:27" ht="9" customHeight="1">
      <c r="C62" s="13"/>
      <c r="D62" s="13"/>
      <c r="E62" s="13"/>
      <c r="F62" s="13"/>
      <c r="G62" s="13"/>
      <c r="H62" s="13"/>
      <c r="I62" s="13"/>
      <c r="J62" s="13"/>
      <c r="K62" s="13"/>
      <c r="L62" s="13"/>
      <c r="M62" s="13"/>
      <c r="N62" s="13"/>
    </row>
    <row r="63" spans="1:27" ht="30" customHeight="1">
      <c r="C63" s="13"/>
      <c r="D63" s="248"/>
      <c r="E63" s="248"/>
      <c r="F63" s="248"/>
      <c r="G63" s="13"/>
      <c r="H63" s="247"/>
      <c r="I63" s="247"/>
      <c r="J63" s="247"/>
      <c r="K63" s="247"/>
      <c r="L63" s="247"/>
      <c r="M63" s="247"/>
      <c r="N63" s="13"/>
    </row>
    <row r="64" spans="1:27" ht="5.15" customHeight="1">
      <c r="C64" s="13"/>
      <c r="D64" s="13"/>
      <c r="E64" s="13"/>
      <c r="F64" s="13"/>
      <c r="G64" s="13"/>
      <c r="H64" s="13"/>
      <c r="I64" s="13"/>
      <c r="J64" s="13"/>
      <c r="K64" s="13"/>
      <c r="L64" s="13"/>
      <c r="M64" s="13"/>
      <c r="N64" s="13"/>
    </row>
    <row r="65" spans="3:14">
      <c r="C65" s="13"/>
      <c r="D65" s="13"/>
      <c r="E65" s="13"/>
      <c r="F65" s="13"/>
      <c r="G65" s="13"/>
      <c r="H65" s="247"/>
      <c r="I65" s="247"/>
      <c r="J65" s="247"/>
      <c r="K65" s="247"/>
      <c r="L65" s="247"/>
      <c r="M65" s="247"/>
      <c r="N65" s="13"/>
    </row>
    <row r="66" spans="3:14">
      <c r="C66" s="13"/>
      <c r="D66" s="13"/>
      <c r="E66" s="13"/>
      <c r="F66" s="13"/>
      <c r="G66" s="13"/>
      <c r="H66" s="1"/>
      <c r="I66" s="1"/>
      <c r="J66" s="1"/>
      <c r="K66" s="1"/>
      <c r="L66" s="1"/>
      <c r="M66" s="1"/>
      <c r="N66" s="13"/>
    </row>
    <row r="67" spans="3:14">
      <c r="C67" s="13"/>
      <c r="D67" s="248"/>
      <c r="E67" s="248"/>
      <c r="F67" s="248"/>
      <c r="G67" s="13"/>
      <c r="H67" s="247"/>
      <c r="I67" s="247"/>
      <c r="J67" s="247"/>
      <c r="K67" s="247"/>
      <c r="L67" s="247"/>
      <c r="M67" s="247"/>
      <c r="N67" s="13"/>
    </row>
    <row r="96" spans="3:11">
      <c r="C96" s="210"/>
      <c r="D96" s="210"/>
      <c r="E96" s="210"/>
      <c r="F96" s="210"/>
      <c r="G96" s="210"/>
      <c r="H96" s="210"/>
      <c r="I96" s="210"/>
      <c r="J96" s="210"/>
      <c r="K96" s="210"/>
    </row>
    <row r="97" spans="3:11">
      <c r="C97" s="210"/>
      <c r="D97" s="210"/>
      <c r="E97" s="210"/>
      <c r="F97" s="210"/>
      <c r="G97" s="210"/>
      <c r="H97" s="210"/>
      <c r="I97" s="210"/>
      <c r="J97" s="210"/>
      <c r="K97" s="210"/>
    </row>
  </sheetData>
  <sheetProtection algorithmName="SHA-512" hashValue="04/YRLRJAm1C8D9+rwBvA4Vc1PIZ+ZDRa121h2s4Zn2OJolhF+JvuhN31NDkZ8t06iNfXIx+eqgoqsX+pTQWPQ==" saltValue="7173Cw9y2PRalVqtOT6vnQ==" spinCount="100000" sheet="1" objects="1" scenarios="1"/>
  <protectedRanges>
    <protectedRange sqref="C47" name="Show Date Venue Info"/>
    <protectedRange sqref="R26" name="Deadline Date_1"/>
    <protectedRange sqref="C45" name="Submission Details_1"/>
  </protectedRanges>
  <mergeCells count="76">
    <mergeCell ref="C9:J9"/>
    <mergeCell ref="P9:R9"/>
    <mergeCell ref="T9:Y9"/>
    <mergeCell ref="C11:J11"/>
    <mergeCell ref="P11:R11"/>
    <mergeCell ref="T11:Y11"/>
    <mergeCell ref="C4:J4"/>
    <mergeCell ref="P4:R4"/>
    <mergeCell ref="T4:Y4"/>
    <mergeCell ref="C2:Y2"/>
    <mergeCell ref="C7:J7"/>
    <mergeCell ref="P7:R7"/>
    <mergeCell ref="T7:Y7"/>
    <mergeCell ref="T13:Y13"/>
    <mergeCell ref="C15:J15"/>
    <mergeCell ref="P15:R15"/>
    <mergeCell ref="T15:Y15"/>
    <mergeCell ref="C17:J17"/>
    <mergeCell ref="C13:J13"/>
    <mergeCell ref="P13:R13"/>
    <mergeCell ref="C19:Y19"/>
    <mergeCell ref="C21:Y21"/>
    <mergeCell ref="C23:Y23"/>
    <mergeCell ref="C25:Y25"/>
    <mergeCell ref="E26:P26"/>
    <mergeCell ref="R26:W26"/>
    <mergeCell ref="C27:D27"/>
    <mergeCell ref="E27:P27"/>
    <mergeCell ref="R27:W27"/>
    <mergeCell ref="X27:Y27"/>
    <mergeCell ref="C28:D28"/>
    <mergeCell ref="E28:P28"/>
    <mergeCell ref="R28:W28"/>
    <mergeCell ref="U36:W36"/>
    <mergeCell ref="C29:D29"/>
    <mergeCell ref="E29:P29"/>
    <mergeCell ref="R29:W29"/>
    <mergeCell ref="C30:D30"/>
    <mergeCell ref="E30:P30"/>
    <mergeCell ref="R30:W30"/>
    <mergeCell ref="U37:W37"/>
    <mergeCell ref="C31:D31"/>
    <mergeCell ref="E31:P31"/>
    <mergeCell ref="R31:W31"/>
    <mergeCell ref="C45:Y45"/>
    <mergeCell ref="C32:D32"/>
    <mergeCell ref="E32:P32"/>
    <mergeCell ref="R32:W32"/>
    <mergeCell ref="C33:D33"/>
    <mergeCell ref="E33:P33"/>
    <mergeCell ref="R33:W33"/>
    <mergeCell ref="C34:D34"/>
    <mergeCell ref="E34:P34"/>
    <mergeCell ref="R34:W34"/>
    <mergeCell ref="C35:Y35"/>
    <mergeCell ref="C36:T41"/>
    <mergeCell ref="C47:Y47"/>
    <mergeCell ref="C48:Y48"/>
    <mergeCell ref="C52:N52"/>
    <mergeCell ref="D57:F57"/>
    <mergeCell ref="U38:W38"/>
    <mergeCell ref="U39:W39"/>
    <mergeCell ref="U40:W40"/>
    <mergeCell ref="U41:W41"/>
    <mergeCell ref="C43:Y43"/>
    <mergeCell ref="H57:M57"/>
    <mergeCell ref="D54:M56"/>
    <mergeCell ref="H65:M65"/>
    <mergeCell ref="D67:F67"/>
    <mergeCell ref="H67:M67"/>
    <mergeCell ref="D59:F59"/>
    <mergeCell ref="H59:M59"/>
    <mergeCell ref="D61:F61"/>
    <mergeCell ref="H61:M61"/>
    <mergeCell ref="D63:F63"/>
    <mergeCell ref="H63:M63"/>
  </mergeCells>
  <hyperlinks>
    <hyperlink ref="E28:P28" location="'1. Fascia &amp; Carpets'!A1" display="Fascia and Carpets " xr:uid="{41F77F8F-1565-4049-A555-7CB3D01C4CE6}"/>
    <hyperlink ref="E29:P29" location="'2. Power &amp; Lighting'!A1" display="Power and Lighting " xr:uid="{4F1833E8-3621-F14C-9E6D-622ECA18E538}"/>
    <hyperlink ref="E30:P30" location="'3. Shell Scheme Extras'!A1" display="Shell Scheme Extras " xr:uid="{B30C4392-9FC9-DB4F-9F95-F4E26A85FFC6}"/>
    <hyperlink ref="E32:P32" location="'5. Instant Packages'!A1" display="Instant Packages" xr:uid="{0C117586-764F-994F-80A4-5AF3DA915E57}"/>
    <hyperlink ref="E33:P33" location="'6. Furniture'!A1" display="Furniture" xr:uid="{EA77CDF5-6359-7345-A09D-55D45842D52F}"/>
    <hyperlink ref="E27:P27" location="'T''s &amp; C''s'!A1" display="Terms and Conditions" xr:uid="{89332706-CBDA-F64E-A0E3-2FC47353E4EA}"/>
    <hyperlink ref="E31:P31" location="'4. Branding'!A1" display="Branding" xr:uid="{FA1D57DE-229F-C44B-988F-175C281F13B8}"/>
    <hyperlink ref="E34:P34" location="'7. AV &amp; IT'!A1" display="Audio, Visual and IT" xr:uid="{2778ADDB-73A6-B94A-9F0A-928AFCBE18DD}"/>
  </hyperlinks>
  <pageMargins left="0.7" right="0.7" top="0.75" bottom="0.75" header="0.3" footer="0.3"/>
  <pageSetup paperSize="9" scale="54" orientation="portrait" r:id="rId1"/>
  <headerFooter>
    <oddHeader>&amp;C&amp;"Jost"&amp;11&amp;K93979B Confidential&amp;1#_x000D_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6C5DD-B84D-41EB-84F5-FF2EC73CFD3A}">
  <sheetPr>
    <tabColor theme="0" tint="-0.14999847407452621"/>
    <pageSetUpPr fitToPage="1"/>
  </sheetPr>
  <dimension ref="A1:Q100"/>
  <sheetViews>
    <sheetView view="pageBreakPreview" zoomScale="90" zoomScaleNormal="100" zoomScaleSheetLayoutView="90" workbookViewId="0">
      <selection activeCell="R71" sqref="R71"/>
    </sheetView>
  </sheetViews>
  <sheetFormatPr defaultColWidth="9.08984375" defaultRowHeight="14.5"/>
  <cols>
    <col min="1" max="17" width="8.6328125" style="34" customWidth="1"/>
  </cols>
  <sheetData>
    <row r="1" spans="1:12">
      <c r="A1" s="453"/>
      <c r="B1" s="453"/>
      <c r="C1" s="453"/>
      <c r="D1" s="453"/>
      <c r="E1" s="453"/>
      <c r="F1" s="453"/>
      <c r="G1" s="453"/>
      <c r="H1" s="453"/>
      <c r="I1" s="453"/>
      <c r="J1" s="453"/>
      <c r="K1" s="453"/>
      <c r="L1" s="453"/>
    </row>
    <row r="2" spans="1:12">
      <c r="A2" s="453"/>
      <c r="B2" s="453"/>
      <c r="C2" s="453"/>
      <c r="D2" s="453"/>
      <c r="E2" s="453"/>
      <c r="F2" s="453"/>
      <c r="G2" s="453"/>
      <c r="H2" s="453"/>
      <c r="I2" s="453"/>
      <c r="J2" s="453"/>
      <c r="K2" s="453"/>
      <c r="L2" s="453"/>
    </row>
    <row r="3" spans="1:12">
      <c r="A3" s="453"/>
      <c r="B3" s="453"/>
      <c r="C3" s="453"/>
      <c r="D3" s="453"/>
      <c r="E3" s="453"/>
      <c r="F3" s="453"/>
      <c r="G3" s="453"/>
      <c r="H3" s="453"/>
      <c r="I3" s="453"/>
      <c r="J3" s="453"/>
      <c r="K3" s="453"/>
      <c r="L3" s="453"/>
    </row>
    <row r="4" spans="1:12">
      <c r="A4" s="453"/>
      <c r="B4" s="453"/>
      <c r="C4" s="453"/>
      <c r="D4" s="453"/>
      <c r="E4" s="453"/>
      <c r="F4" s="453"/>
      <c r="G4" s="453"/>
      <c r="H4" s="453"/>
      <c r="I4" s="453"/>
      <c r="J4" s="453"/>
      <c r="K4" s="453"/>
      <c r="L4" s="453"/>
    </row>
    <row r="5" spans="1:12">
      <c r="A5" s="453"/>
      <c r="B5" s="453"/>
      <c r="C5" s="453"/>
      <c r="D5" s="453"/>
      <c r="E5" s="453"/>
      <c r="F5" s="453"/>
      <c r="G5" s="453"/>
      <c r="H5" s="453"/>
      <c r="I5" s="453"/>
      <c r="J5" s="453"/>
      <c r="K5" s="453"/>
      <c r="L5" s="453"/>
    </row>
    <row r="6" spans="1:12">
      <c r="A6" s="453"/>
      <c r="B6" s="453"/>
      <c r="C6" s="453"/>
      <c r="D6" s="453"/>
      <c r="E6" s="453"/>
      <c r="F6" s="453"/>
      <c r="G6" s="453"/>
      <c r="H6" s="453"/>
      <c r="I6" s="453"/>
      <c r="J6" s="453"/>
      <c r="K6" s="453"/>
      <c r="L6" s="453"/>
    </row>
    <row r="7" spans="1:12">
      <c r="A7" s="453"/>
      <c r="B7" s="453"/>
      <c r="C7" s="453"/>
      <c r="D7" s="453"/>
      <c r="E7" s="453"/>
      <c r="F7" s="453"/>
      <c r="G7" s="453"/>
      <c r="H7" s="453"/>
      <c r="I7" s="453"/>
      <c r="J7" s="453"/>
      <c r="K7" s="453"/>
      <c r="L7" s="453"/>
    </row>
    <row r="8" spans="1:12">
      <c r="A8" s="453"/>
      <c r="B8" s="453"/>
      <c r="C8" s="453"/>
      <c r="D8" s="453"/>
      <c r="E8" s="453"/>
      <c r="F8" s="453"/>
      <c r="G8" s="453"/>
      <c r="H8" s="453"/>
      <c r="I8" s="453"/>
      <c r="J8" s="453"/>
      <c r="K8" s="453"/>
      <c r="L8" s="453"/>
    </row>
    <row r="9" spans="1:12">
      <c r="A9" s="453"/>
      <c r="B9" s="453"/>
      <c r="C9" s="453"/>
      <c r="D9" s="453"/>
      <c r="E9" s="453"/>
      <c r="F9" s="453"/>
      <c r="G9" s="453"/>
      <c r="H9" s="453"/>
      <c r="I9" s="453"/>
      <c r="J9" s="453"/>
      <c r="K9" s="453"/>
      <c r="L9" s="453"/>
    </row>
    <row r="10" spans="1:12">
      <c r="A10" s="453"/>
      <c r="B10" s="453"/>
      <c r="C10" s="453"/>
      <c r="D10" s="453"/>
      <c r="E10" s="453"/>
      <c r="F10" s="453"/>
      <c r="G10" s="453"/>
      <c r="H10" s="453"/>
      <c r="I10" s="453"/>
      <c r="J10" s="453"/>
      <c r="K10" s="453"/>
      <c r="L10" s="453"/>
    </row>
    <row r="11" spans="1:12">
      <c r="A11" s="453"/>
      <c r="B11" s="453"/>
      <c r="C11" s="453"/>
      <c r="D11" s="453"/>
      <c r="E11" s="453"/>
      <c r="F11" s="453"/>
      <c r="G11" s="453"/>
      <c r="H11" s="453"/>
      <c r="I11" s="453"/>
      <c r="J11" s="453"/>
      <c r="K11" s="453"/>
      <c r="L11" s="453"/>
    </row>
    <row r="12" spans="1:12">
      <c r="A12" s="453"/>
      <c r="B12" s="453"/>
      <c r="C12" s="453"/>
      <c r="D12" s="453"/>
      <c r="E12" s="453"/>
      <c r="F12" s="453"/>
      <c r="G12" s="453"/>
      <c r="H12" s="453"/>
      <c r="I12" s="453"/>
      <c r="J12" s="453"/>
      <c r="K12" s="453"/>
      <c r="L12" s="453"/>
    </row>
    <row r="13" spans="1:12">
      <c r="A13" s="453"/>
      <c r="B13" s="453"/>
      <c r="C13" s="453"/>
      <c r="D13" s="453"/>
      <c r="E13" s="453"/>
      <c r="F13" s="453"/>
      <c r="G13" s="453"/>
      <c r="H13" s="453"/>
      <c r="I13" s="453"/>
      <c r="J13" s="453"/>
      <c r="K13" s="453"/>
      <c r="L13" s="453"/>
    </row>
    <row r="14" spans="1:12">
      <c r="A14" s="453"/>
      <c r="B14" s="453"/>
      <c r="C14" s="453"/>
      <c r="D14" s="453"/>
      <c r="E14" s="453"/>
      <c r="F14" s="453"/>
      <c r="G14" s="453"/>
      <c r="H14" s="453"/>
      <c r="I14" s="453"/>
      <c r="J14" s="453"/>
      <c r="K14" s="453"/>
      <c r="L14" s="453"/>
    </row>
    <row r="15" spans="1:12">
      <c r="A15" s="453"/>
      <c r="B15" s="453"/>
      <c r="C15" s="453"/>
      <c r="D15" s="453"/>
      <c r="E15" s="453"/>
      <c r="F15" s="453"/>
      <c r="G15" s="453"/>
      <c r="H15" s="453"/>
      <c r="I15" s="453"/>
      <c r="J15" s="453"/>
      <c r="K15" s="453"/>
      <c r="L15" s="453"/>
    </row>
    <row r="16" spans="1:12">
      <c r="A16" s="453"/>
      <c r="B16" s="453"/>
      <c r="C16" s="453"/>
      <c r="D16" s="453"/>
      <c r="E16" s="453"/>
      <c r="F16" s="453"/>
      <c r="G16" s="453"/>
      <c r="H16" s="453"/>
      <c r="I16" s="453"/>
      <c r="J16" s="453"/>
      <c r="K16" s="453"/>
      <c r="L16" s="453"/>
    </row>
    <row r="17" spans="1:12">
      <c r="A17" s="453"/>
      <c r="B17" s="453"/>
      <c r="C17" s="453"/>
      <c r="D17" s="453"/>
      <c r="E17" s="453"/>
      <c r="F17" s="453"/>
      <c r="G17" s="453"/>
      <c r="H17" s="453"/>
      <c r="I17" s="453"/>
      <c r="J17" s="453"/>
      <c r="K17" s="453"/>
      <c r="L17" s="453"/>
    </row>
    <row r="18" spans="1:12">
      <c r="A18" s="453"/>
      <c r="B18" s="453"/>
      <c r="C18" s="453"/>
      <c r="D18" s="453"/>
      <c r="E18" s="453"/>
      <c r="F18" s="453"/>
      <c r="G18" s="453"/>
      <c r="H18" s="453"/>
      <c r="I18" s="453"/>
      <c r="J18" s="453"/>
      <c r="K18" s="453"/>
      <c r="L18" s="453"/>
    </row>
    <row r="19" spans="1:12">
      <c r="A19" s="453"/>
      <c r="B19" s="453"/>
      <c r="C19" s="453"/>
      <c r="D19" s="453"/>
      <c r="E19" s="453"/>
      <c r="F19" s="453"/>
      <c r="G19" s="453"/>
      <c r="H19" s="453"/>
      <c r="I19" s="453"/>
      <c r="J19" s="453"/>
      <c r="K19" s="453"/>
      <c r="L19" s="453"/>
    </row>
    <row r="20" spans="1:12">
      <c r="A20" s="453"/>
      <c r="B20" s="453"/>
      <c r="C20" s="453"/>
      <c r="D20" s="453"/>
      <c r="E20" s="453"/>
      <c r="F20" s="453"/>
      <c r="G20" s="453"/>
      <c r="H20" s="453"/>
      <c r="I20" s="453"/>
      <c r="J20" s="453"/>
      <c r="K20" s="453"/>
      <c r="L20" s="453"/>
    </row>
    <row r="21" spans="1:12">
      <c r="A21" s="453"/>
      <c r="B21" s="453"/>
      <c r="C21" s="453"/>
      <c r="D21" s="453"/>
      <c r="E21" s="453"/>
      <c r="F21" s="453"/>
      <c r="G21" s="453"/>
      <c r="H21" s="453"/>
      <c r="I21" s="453"/>
      <c r="J21" s="453"/>
      <c r="K21" s="453"/>
      <c r="L21" s="453"/>
    </row>
    <row r="22" spans="1:12">
      <c r="A22" s="453"/>
      <c r="B22" s="453"/>
      <c r="C22" s="453"/>
      <c r="D22" s="453"/>
      <c r="E22" s="453"/>
      <c r="F22" s="453"/>
      <c r="G22" s="453"/>
      <c r="H22" s="453"/>
      <c r="I22" s="453"/>
      <c r="J22" s="453"/>
      <c r="K22" s="453"/>
      <c r="L22" s="453"/>
    </row>
    <row r="23" spans="1:12">
      <c r="A23" s="453"/>
      <c r="B23" s="453"/>
      <c r="C23" s="453"/>
      <c r="D23" s="453"/>
      <c r="E23" s="453"/>
      <c r="F23" s="453"/>
      <c r="G23" s="453"/>
      <c r="H23" s="453"/>
      <c r="I23" s="453"/>
      <c r="J23" s="453"/>
      <c r="K23" s="453"/>
      <c r="L23" s="453"/>
    </row>
    <row r="24" spans="1:12">
      <c r="A24" s="453"/>
      <c r="B24" s="453"/>
      <c r="C24" s="453"/>
      <c r="D24" s="453"/>
      <c r="E24" s="453"/>
      <c r="F24" s="453"/>
      <c r="G24" s="453"/>
      <c r="H24" s="453"/>
      <c r="I24" s="453"/>
      <c r="J24" s="453"/>
      <c r="K24" s="453"/>
      <c r="L24" s="453"/>
    </row>
    <row r="25" spans="1:12">
      <c r="A25" s="453"/>
      <c r="B25" s="453"/>
      <c r="C25" s="453"/>
      <c r="D25" s="453"/>
      <c r="E25" s="453"/>
      <c r="F25" s="453"/>
      <c r="G25" s="453"/>
      <c r="H25" s="453"/>
      <c r="I25" s="453"/>
      <c r="J25" s="453"/>
      <c r="K25" s="453"/>
      <c r="L25" s="453"/>
    </row>
    <row r="26" spans="1:12">
      <c r="A26" s="453"/>
      <c r="B26" s="453"/>
      <c r="C26" s="453"/>
      <c r="D26" s="453"/>
      <c r="E26" s="453"/>
      <c r="F26" s="453"/>
      <c r="G26" s="453"/>
      <c r="H26" s="453"/>
      <c r="I26" s="453"/>
      <c r="J26" s="453"/>
      <c r="K26" s="453"/>
      <c r="L26" s="453"/>
    </row>
    <row r="27" spans="1:12">
      <c r="A27" s="453"/>
      <c r="B27" s="453"/>
      <c r="C27" s="453"/>
      <c r="D27" s="453"/>
      <c r="E27" s="453"/>
      <c r="F27" s="453"/>
      <c r="G27" s="453"/>
      <c r="H27" s="453"/>
      <c r="I27" s="453"/>
      <c r="J27" s="453"/>
      <c r="K27" s="453"/>
      <c r="L27" s="453"/>
    </row>
    <row r="28" spans="1:12">
      <c r="A28" s="453"/>
      <c r="B28" s="453"/>
      <c r="C28" s="453"/>
      <c r="D28" s="453"/>
      <c r="E28" s="453"/>
      <c r="F28" s="453"/>
      <c r="G28" s="453"/>
      <c r="H28" s="453"/>
      <c r="I28" s="453"/>
      <c r="J28" s="453"/>
      <c r="K28" s="453"/>
      <c r="L28" s="453"/>
    </row>
    <row r="29" spans="1:12">
      <c r="A29" s="453"/>
      <c r="B29" s="453"/>
      <c r="C29" s="453"/>
      <c r="D29" s="453"/>
      <c r="E29" s="453"/>
      <c r="F29" s="453"/>
      <c r="G29" s="453"/>
      <c r="H29" s="453"/>
      <c r="I29" s="453"/>
      <c r="J29" s="453"/>
      <c r="K29" s="453"/>
      <c r="L29" s="453"/>
    </row>
    <row r="30" spans="1:12">
      <c r="A30" s="453"/>
      <c r="B30" s="453"/>
      <c r="C30" s="453"/>
      <c r="D30" s="453"/>
      <c r="E30" s="453"/>
      <c r="F30" s="453"/>
      <c r="G30" s="453"/>
      <c r="H30" s="453"/>
      <c r="I30" s="453"/>
      <c r="J30" s="453"/>
      <c r="K30" s="453"/>
      <c r="L30" s="453"/>
    </row>
    <row r="31" spans="1:12">
      <c r="A31" s="453"/>
      <c r="B31" s="453"/>
      <c r="C31" s="453"/>
      <c r="D31" s="453"/>
      <c r="E31" s="453"/>
      <c r="F31" s="453"/>
      <c r="G31" s="453"/>
      <c r="H31" s="453"/>
      <c r="I31" s="453"/>
      <c r="J31" s="453"/>
      <c r="K31" s="453"/>
      <c r="L31" s="453"/>
    </row>
    <row r="32" spans="1:12">
      <c r="A32" s="453"/>
      <c r="B32" s="453"/>
      <c r="C32" s="453"/>
      <c r="D32" s="453"/>
      <c r="E32" s="453"/>
      <c r="F32" s="453"/>
      <c r="G32" s="453"/>
      <c r="H32" s="453"/>
      <c r="I32" s="453"/>
      <c r="J32" s="453"/>
      <c r="K32" s="453"/>
      <c r="L32" s="453"/>
    </row>
    <row r="33" spans="1:12">
      <c r="A33" s="453"/>
      <c r="B33" s="453"/>
      <c r="C33" s="453"/>
      <c r="D33" s="453"/>
      <c r="E33" s="453"/>
      <c r="F33" s="453"/>
      <c r="G33" s="453"/>
      <c r="H33" s="453"/>
      <c r="I33" s="453"/>
      <c r="J33" s="453"/>
      <c r="K33" s="453"/>
      <c r="L33" s="453"/>
    </row>
    <row r="34" spans="1:12">
      <c r="A34" s="453"/>
      <c r="B34" s="453"/>
      <c r="C34" s="453"/>
      <c r="D34" s="453"/>
      <c r="E34" s="453"/>
      <c r="F34" s="453"/>
      <c r="G34" s="453"/>
      <c r="H34" s="453"/>
      <c r="I34" s="453"/>
      <c r="J34" s="453"/>
      <c r="K34" s="453"/>
      <c r="L34" s="453"/>
    </row>
    <row r="35" spans="1:12">
      <c r="A35" s="453"/>
      <c r="B35" s="453"/>
      <c r="C35" s="453"/>
      <c r="D35" s="453"/>
      <c r="E35" s="453"/>
      <c r="F35" s="453"/>
      <c r="G35" s="453"/>
      <c r="H35" s="453"/>
      <c r="I35" s="453"/>
      <c r="J35" s="453"/>
      <c r="K35" s="453"/>
      <c r="L35" s="453"/>
    </row>
    <row r="36" spans="1:12">
      <c r="A36" s="453"/>
      <c r="B36" s="453"/>
      <c r="C36" s="453"/>
      <c r="D36" s="453"/>
      <c r="E36" s="453"/>
      <c r="F36" s="453"/>
      <c r="G36" s="453"/>
      <c r="H36" s="453"/>
      <c r="I36" s="453"/>
      <c r="J36" s="453"/>
      <c r="K36" s="453"/>
      <c r="L36" s="453"/>
    </row>
    <row r="37" spans="1:12">
      <c r="A37" s="453"/>
      <c r="B37" s="453"/>
      <c r="C37" s="453"/>
      <c r="D37" s="453"/>
      <c r="E37" s="453"/>
      <c r="F37" s="453"/>
      <c r="G37" s="453"/>
      <c r="H37" s="453"/>
      <c r="I37" s="453"/>
      <c r="J37" s="453"/>
      <c r="K37" s="453"/>
      <c r="L37" s="453"/>
    </row>
    <row r="38" spans="1:12">
      <c r="A38" s="453"/>
      <c r="B38" s="453"/>
      <c r="C38" s="453"/>
      <c r="D38" s="453"/>
      <c r="E38" s="453"/>
      <c r="F38" s="453"/>
      <c r="G38" s="453"/>
      <c r="H38" s="453"/>
      <c r="I38" s="453"/>
      <c r="J38" s="453"/>
      <c r="K38" s="453"/>
      <c r="L38" s="453"/>
    </row>
    <row r="39" spans="1:12">
      <c r="A39" s="453"/>
      <c r="B39" s="453"/>
      <c r="C39" s="453"/>
      <c r="D39" s="453"/>
      <c r="E39" s="453"/>
      <c r="F39" s="453"/>
      <c r="G39" s="453"/>
      <c r="H39" s="453"/>
      <c r="I39" s="453"/>
      <c r="J39" s="453"/>
      <c r="K39" s="453"/>
      <c r="L39" s="453"/>
    </row>
    <row r="40" spans="1:12">
      <c r="A40" s="453"/>
      <c r="B40" s="453"/>
      <c r="C40" s="453"/>
      <c r="D40" s="453"/>
      <c r="E40" s="453"/>
      <c r="F40" s="453"/>
      <c r="G40" s="453"/>
      <c r="H40" s="453"/>
      <c r="I40" s="453"/>
      <c r="J40" s="453"/>
      <c r="K40" s="453"/>
      <c r="L40" s="453"/>
    </row>
    <row r="41" spans="1:12">
      <c r="A41" s="453"/>
      <c r="B41" s="453"/>
      <c r="C41" s="453"/>
      <c r="D41" s="453"/>
      <c r="E41" s="453"/>
      <c r="F41" s="453"/>
      <c r="G41" s="453"/>
      <c r="H41" s="453"/>
      <c r="I41" s="453"/>
      <c r="J41" s="453"/>
      <c r="K41" s="453"/>
      <c r="L41" s="453"/>
    </row>
    <row r="42" spans="1:12">
      <c r="A42" s="453"/>
      <c r="B42" s="453"/>
      <c r="C42" s="453"/>
      <c r="D42" s="453"/>
      <c r="E42" s="453"/>
      <c r="F42" s="453"/>
      <c r="G42" s="453"/>
      <c r="H42" s="453"/>
      <c r="I42" s="453"/>
      <c r="J42" s="453"/>
      <c r="K42" s="453"/>
      <c r="L42" s="453"/>
    </row>
    <row r="43" spans="1:12">
      <c r="A43" s="453"/>
      <c r="B43" s="453"/>
      <c r="C43" s="453"/>
      <c r="D43" s="453"/>
      <c r="E43" s="453"/>
      <c r="F43" s="453"/>
      <c r="G43" s="453"/>
      <c r="H43" s="453"/>
      <c r="I43" s="453"/>
      <c r="J43" s="453"/>
      <c r="K43" s="453"/>
      <c r="L43" s="453"/>
    </row>
    <row r="44" spans="1:12">
      <c r="A44" s="453"/>
      <c r="B44" s="453"/>
      <c r="C44" s="453"/>
      <c r="D44" s="453"/>
      <c r="E44" s="453"/>
      <c r="F44" s="453"/>
      <c r="G44" s="453"/>
      <c r="H44" s="453"/>
      <c r="I44" s="453"/>
      <c r="J44" s="453"/>
      <c r="K44" s="453"/>
      <c r="L44" s="453"/>
    </row>
    <row r="45" spans="1:12">
      <c r="A45" s="453"/>
      <c r="B45" s="453"/>
      <c r="C45" s="453"/>
      <c r="D45" s="453"/>
      <c r="E45" s="453"/>
      <c r="F45" s="453"/>
      <c r="G45" s="453"/>
      <c r="H45" s="453"/>
      <c r="I45" s="453"/>
      <c r="J45" s="453"/>
      <c r="K45" s="453"/>
      <c r="L45" s="453"/>
    </row>
    <row r="46" spans="1:12">
      <c r="A46" s="453"/>
      <c r="B46" s="453"/>
      <c r="C46" s="453"/>
      <c r="D46" s="453"/>
      <c r="E46" s="453"/>
      <c r="F46" s="453"/>
      <c r="G46" s="453"/>
      <c r="H46" s="453"/>
      <c r="I46" s="453"/>
      <c r="J46" s="453"/>
      <c r="K46" s="453"/>
      <c r="L46" s="453"/>
    </row>
    <row r="47" spans="1:12">
      <c r="A47" s="453"/>
      <c r="B47" s="453"/>
      <c r="C47" s="453"/>
      <c r="D47" s="453"/>
      <c r="E47" s="453"/>
      <c r="F47" s="453"/>
      <c r="G47" s="453"/>
      <c r="H47" s="453"/>
      <c r="I47" s="453"/>
      <c r="J47" s="453"/>
      <c r="K47" s="453"/>
      <c r="L47" s="453"/>
    </row>
    <row r="48" spans="1:12">
      <c r="A48" s="453"/>
      <c r="B48" s="453"/>
      <c r="C48" s="453"/>
      <c r="D48" s="453"/>
      <c r="E48" s="453"/>
      <c r="F48" s="453"/>
      <c r="G48" s="453"/>
      <c r="H48" s="453"/>
      <c r="I48" s="453"/>
      <c r="J48" s="453"/>
      <c r="K48" s="453"/>
      <c r="L48" s="453"/>
    </row>
    <row r="49" spans="1:12">
      <c r="A49" s="453"/>
      <c r="B49" s="453"/>
      <c r="C49" s="453"/>
      <c r="D49" s="453"/>
      <c r="E49" s="453"/>
      <c r="F49" s="453"/>
      <c r="G49" s="453"/>
      <c r="H49" s="453"/>
      <c r="I49" s="453"/>
      <c r="J49" s="453"/>
      <c r="K49" s="453"/>
      <c r="L49" s="453"/>
    </row>
    <row r="50" spans="1:12">
      <c r="A50" s="453"/>
      <c r="B50" s="453"/>
      <c r="C50" s="453"/>
      <c r="D50" s="453"/>
      <c r="E50" s="453"/>
      <c r="F50" s="453"/>
      <c r="G50" s="453"/>
      <c r="H50" s="453"/>
      <c r="I50" s="453"/>
      <c r="J50" s="453"/>
      <c r="K50" s="453"/>
      <c r="L50" s="453"/>
    </row>
    <row r="51" spans="1:12">
      <c r="A51" s="453"/>
      <c r="B51" s="453"/>
      <c r="C51" s="453"/>
      <c r="D51" s="453"/>
      <c r="E51" s="453"/>
      <c r="F51" s="453"/>
      <c r="G51" s="453"/>
      <c r="H51" s="453"/>
      <c r="I51" s="453"/>
      <c r="J51" s="453"/>
      <c r="K51" s="453"/>
      <c r="L51" s="453"/>
    </row>
    <row r="52" spans="1:12">
      <c r="A52" s="453"/>
      <c r="B52" s="453"/>
      <c r="C52" s="453"/>
      <c r="D52" s="453"/>
      <c r="E52" s="453"/>
      <c r="F52" s="453"/>
      <c r="G52" s="453"/>
      <c r="H52" s="453"/>
      <c r="I52" s="453"/>
      <c r="J52" s="453"/>
      <c r="K52" s="453"/>
      <c r="L52" s="453"/>
    </row>
    <row r="53" spans="1:12">
      <c r="A53" s="453"/>
      <c r="B53" s="453"/>
      <c r="C53" s="453"/>
      <c r="D53" s="453"/>
      <c r="E53" s="453"/>
      <c r="F53" s="453"/>
      <c r="G53" s="453"/>
      <c r="H53" s="453"/>
      <c r="I53" s="453"/>
      <c r="J53" s="453"/>
      <c r="K53" s="453"/>
      <c r="L53" s="453"/>
    </row>
    <row r="54" spans="1:12">
      <c r="A54" s="453"/>
      <c r="B54" s="453"/>
      <c r="C54" s="453"/>
      <c r="D54" s="453"/>
      <c r="E54" s="453"/>
      <c r="F54" s="453"/>
      <c r="G54" s="453"/>
      <c r="H54" s="453"/>
      <c r="I54" s="453"/>
      <c r="J54" s="453"/>
      <c r="K54" s="453"/>
      <c r="L54" s="453"/>
    </row>
    <row r="55" spans="1:12">
      <c r="A55" s="453"/>
      <c r="B55" s="453"/>
      <c r="C55" s="453"/>
      <c r="D55" s="453"/>
      <c r="E55" s="453"/>
      <c r="F55" s="453"/>
      <c r="G55" s="453"/>
      <c r="H55" s="453"/>
      <c r="I55" s="453"/>
      <c r="J55" s="453"/>
      <c r="K55" s="453"/>
      <c r="L55" s="453"/>
    </row>
    <row r="56" spans="1:12">
      <c r="A56" s="453"/>
      <c r="B56" s="453"/>
      <c r="C56" s="453"/>
      <c r="D56" s="453"/>
      <c r="E56" s="453"/>
      <c r="F56" s="453"/>
      <c r="G56" s="453"/>
      <c r="H56" s="453"/>
      <c r="I56" s="453"/>
      <c r="J56" s="453"/>
      <c r="K56" s="453"/>
      <c r="L56" s="453"/>
    </row>
    <row r="57" spans="1:12">
      <c r="A57" s="453"/>
      <c r="B57" s="453"/>
      <c r="C57" s="453"/>
      <c r="D57" s="453"/>
      <c r="E57" s="453"/>
      <c r="F57" s="453"/>
      <c r="G57" s="453"/>
      <c r="H57" s="453"/>
      <c r="I57" s="453"/>
      <c r="J57" s="453"/>
      <c r="K57" s="453"/>
      <c r="L57" s="453"/>
    </row>
    <row r="58" spans="1:12">
      <c r="A58" s="453"/>
      <c r="B58" s="453"/>
      <c r="C58" s="453"/>
      <c r="D58" s="453"/>
      <c r="E58" s="453"/>
      <c r="F58" s="453"/>
      <c r="G58" s="453"/>
      <c r="H58" s="453"/>
      <c r="I58" s="453"/>
      <c r="J58" s="453"/>
      <c r="K58" s="453"/>
      <c r="L58" s="453"/>
    </row>
    <row r="59" spans="1:12">
      <c r="A59" s="453"/>
      <c r="B59" s="453"/>
      <c r="C59" s="453"/>
      <c r="D59" s="453"/>
      <c r="E59" s="453"/>
      <c r="F59" s="453"/>
      <c r="G59" s="453"/>
      <c r="H59" s="453"/>
      <c r="I59" s="453"/>
      <c r="J59" s="453"/>
      <c r="K59" s="453"/>
      <c r="L59" s="453"/>
    </row>
    <row r="60" spans="1:12">
      <c r="A60" s="453"/>
      <c r="B60" s="453"/>
      <c r="C60" s="453"/>
      <c r="D60" s="453"/>
      <c r="E60" s="453"/>
      <c r="F60" s="453"/>
      <c r="G60" s="453"/>
      <c r="H60" s="453"/>
      <c r="I60" s="453"/>
      <c r="J60" s="453"/>
      <c r="K60" s="453"/>
      <c r="L60" s="453"/>
    </row>
    <row r="61" spans="1:12">
      <c r="A61" s="453"/>
      <c r="B61" s="453"/>
      <c r="C61" s="453"/>
      <c r="D61" s="453"/>
      <c r="E61" s="453"/>
      <c r="F61" s="453"/>
      <c r="G61" s="453"/>
      <c r="H61" s="453"/>
      <c r="I61" s="453"/>
      <c r="J61" s="453"/>
      <c r="K61" s="453"/>
      <c r="L61" s="453"/>
    </row>
    <row r="62" spans="1:12">
      <c r="A62" s="453"/>
      <c r="B62" s="453"/>
      <c r="C62" s="453"/>
      <c r="D62" s="453"/>
      <c r="E62" s="453"/>
      <c r="F62" s="453"/>
      <c r="G62" s="453"/>
      <c r="H62" s="453"/>
      <c r="I62" s="453"/>
      <c r="J62" s="453"/>
      <c r="K62" s="453"/>
      <c r="L62" s="453"/>
    </row>
    <row r="63" spans="1:12">
      <c r="A63" s="453"/>
      <c r="B63" s="453"/>
      <c r="C63" s="453"/>
      <c r="D63" s="453"/>
      <c r="E63" s="453"/>
      <c r="F63" s="453"/>
      <c r="G63" s="453"/>
      <c r="H63" s="453"/>
      <c r="I63" s="453"/>
      <c r="J63" s="453"/>
      <c r="K63" s="453"/>
      <c r="L63" s="453"/>
    </row>
    <row r="64" spans="1:12">
      <c r="A64" s="453"/>
      <c r="B64" s="453"/>
      <c r="C64" s="453"/>
      <c r="D64" s="453"/>
      <c r="E64" s="453"/>
      <c r="F64" s="453"/>
      <c r="G64" s="453"/>
      <c r="H64" s="453"/>
      <c r="I64" s="453"/>
      <c r="J64" s="453"/>
      <c r="K64" s="453"/>
      <c r="L64" s="453"/>
    </row>
    <row r="65" spans="1:12">
      <c r="A65" s="453"/>
      <c r="B65" s="453"/>
      <c r="C65" s="453"/>
      <c r="D65" s="453"/>
      <c r="E65" s="453"/>
      <c r="F65" s="453"/>
      <c r="G65" s="453"/>
      <c r="H65" s="453"/>
      <c r="I65" s="453"/>
      <c r="J65" s="453"/>
      <c r="K65" s="453"/>
      <c r="L65" s="453"/>
    </row>
    <row r="66" spans="1:12">
      <c r="A66" s="453"/>
      <c r="B66" s="453"/>
      <c r="C66" s="453"/>
      <c r="D66" s="453"/>
      <c r="E66" s="453"/>
      <c r="F66" s="453"/>
      <c r="G66" s="453"/>
      <c r="H66" s="453"/>
      <c r="I66" s="453"/>
      <c r="J66" s="453"/>
      <c r="K66" s="453"/>
      <c r="L66" s="453"/>
    </row>
    <row r="67" spans="1:12">
      <c r="A67" s="453"/>
      <c r="B67" s="453"/>
      <c r="C67" s="453"/>
      <c r="D67" s="453"/>
      <c r="E67" s="453"/>
      <c r="F67" s="453"/>
      <c r="G67" s="453"/>
      <c r="H67" s="453"/>
      <c r="I67" s="453"/>
      <c r="J67" s="453"/>
      <c r="K67" s="453"/>
      <c r="L67" s="453"/>
    </row>
    <row r="68" spans="1:12">
      <c r="A68" s="453"/>
      <c r="B68" s="453"/>
      <c r="C68" s="453"/>
      <c r="D68" s="453"/>
      <c r="E68" s="453"/>
      <c r="F68" s="453"/>
      <c r="G68" s="453"/>
      <c r="H68" s="453"/>
      <c r="I68" s="453"/>
      <c r="J68" s="453"/>
      <c r="K68" s="453"/>
      <c r="L68" s="453"/>
    </row>
    <row r="69" spans="1:12">
      <c r="A69" s="453"/>
      <c r="B69" s="453"/>
      <c r="C69" s="453"/>
      <c r="D69" s="453"/>
      <c r="E69" s="453"/>
      <c r="F69" s="453"/>
      <c r="G69" s="453"/>
      <c r="H69" s="453"/>
      <c r="I69" s="453"/>
      <c r="J69" s="453"/>
      <c r="K69" s="453"/>
      <c r="L69" s="453"/>
    </row>
    <row r="70" spans="1:12">
      <c r="A70" s="453"/>
      <c r="B70" s="453"/>
      <c r="C70" s="453"/>
      <c r="D70" s="453"/>
      <c r="E70" s="453"/>
      <c r="F70" s="453"/>
      <c r="G70" s="453"/>
      <c r="H70" s="453"/>
      <c r="I70" s="453"/>
      <c r="J70" s="453"/>
      <c r="K70" s="453"/>
      <c r="L70" s="453"/>
    </row>
    <row r="71" spans="1:12">
      <c r="A71" s="453"/>
      <c r="B71" s="453"/>
      <c r="C71" s="453"/>
      <c r="D71" s="453"/>
      <c r="E71" s="453"/>
      <c r="F71" s="453"/>
      <c r="G71" s="453"/>
      <c r="H71" s="453"/>
      <c r="I71" s="453"/>
      <c r="J71" s="453"/>
      <c r="K71" s="453"/>
      <c r="L71" s="453"/>
    </row>
    <row r="72" spans="1:12">
      <c r="A72" s="453"/>
      <c r="B72" s="453"/>
      <c r="C72" s="453"/>
      <c r="D72" s="453"/>
      <c r="E72" s="453"/>
      <c r="F72" s="453"/>
      <c r="G72" s="453"/>
      <c r="H72" s="453"/>
      <c r="I72" s="453"/>
      <c r="J72" s="453"/>
      <c r="K72" s="453"/>
      <c r="L72" s="453"/>
    </row>
    <row r="73" spans="1:12">
      <c r="A73" s="453"/>
      <c r="B73" s="453"/>
      <c r="C73" s="453"/>
      <c r="D73" s="453"/>
      <c r="E73" s="453"/>
      <c r="F73" s="453"/>
      <c r="G73" s="453"/>
      <c r="H73" s="453"/>
      <c r="I73" s="453"/>
      <c r="J73" s="453"/>
      <c r="K73" s="453"/>
      <c r="L73" s="453"/>
    </row>
    <row r="74" spans="1:12">
      <c r="A74" s="453"/>
      <c r="B74" s="453"/>
      <c r="C74" s="453"/>
      <c r="D74" s="453"/>
      <c r="E74" s="453"/>
      <c r="F74" s="453"/>
      <c r="G74" s="453"/>
      <c r="H74" s="453"/>
      <c r="I74" s="453"/>
      <c r="J74" s="453"/>
      <c r="K74" s="453"/>
      <c r="L74" s="453"/>
    </row>
    <row r="75" spans="1:12">
      <c r="A75" s="453"/>
      <c r="B75" s="453"/>
      <c r="C75" s="453"/>
      <c r="D75" s="453"/>
      <c r="E75" s="453"/>
      <c r="F75" s="453"/>
      <c r="G75" s="453"/>
      <c r="H75" s="453"/>
      <c r="I75" s="453"/>
      <c r="J75" s="453"/>
      <c r="K75" s="453"/>
      <c r="L75" s="453"/>
    </row>
    <row r="76" spans="1:12">
      <c r="A76" s="453"/>
      <c r="B76" s="453"/>
      <c r="C76" s="453"/>
      <c r="D76" s="453"/>
      <c r="E76" s="453"/>
      <c r="F76" s="453"/>
      <c r="G76" s="453"/>
      <c r="H76" s="453"/>
      <c r="I76" s="453"/>
      <c r="J76" s="453"/>
      <c r="K76" s="453"/>
      <c r="L76" s="453"/>
    </row>
    <row r="77" spans="1:12">
      <c r="A77" s="453"/>
      <c r="B77" s="453"/>
      <c r="C77" s="453"/>
      <c r="D77" s="453"/>
      <c r="E77" s="453"/>
      <c r="F77" s="453"/>
      <c r="G77" s="453"/>
      <c r="H77" s="453"/>
      <c r="I77" s="453"/>
      <c r="J77" s="453"/>
      <c r="K77" s="453"/>
      <c r="L77" s="453"/>
    </row>
    <row r="78" spans="1:12">
      <c r="A78" s="453"/>
      <c r="B78" s="453"/>
      <c r="C78" s="453"/>
      <c r="D78" s="453"/>
      <c r="E78" s="453"/>
      <c r="F78" s="453"/>
      <c r="G78" s="453"/>
      <c r="H78" s="453"/>
      <c r="I78" s="453"/>
      <c r="J78" s="453"/>
      <c r="K78" s="453"/>
      <c r="L78" s="453"/>
    </row>
    <row r="79" spans="1:12">
      <c r="A79" s="453"/>
      <c r="B79" s="453"/>
      <c r="C79" s="453"/>
      <c r="D79" s="453"/>
      <c r="E79" s="453"/>
      <c r="F79" s="453"/>
      <c r="G79" s="453"/>
      <c r="H79" s="453"/>
      <c r="I79" s="453"/>
      <c r="J79" s="453"/>
      <c r="K79" s="453"/>
      <c r="L79" s="453"/>
    </row>
    <row r="80" spans="1:12">
      <c r="A80" s="453"/>
      <c r="B80" s="453"/>
      <c r="C80" s="453"/>
      <c r="D80" s="453"/>
      <c r="E80" s="453"/>
      <c r="F80" s="453"/>
      <c r="G80" s="453"/>
      <c r="H80" s="453"/>
      <c r="I80" s="453"/>
      <c r="J80" s="453"/>
      <c r="K80" s="453"/>
      <c r="L80" s="453"/>
    </row>
    <row r="81" spans="1:12">
      <c r="A81" s="453"/>
      <c r="B81" s="453"/>
      <c r="C81" s="453"/>
      <c r="D81" s="453"/>
      <c r="E81" s="453"/>
      <c r="F81" s="453"/>
      <c r="G81" s="453"/>
      <c r="H81" s="453"/>
      <c r="I81" s="453"/>
      <c r="J81" s="453"/>
      <c r="K81" s="453"/>
      <c r="L81" s="453"/>
    </row>
    <row r="82" spans="1:12">
      <c r="A82" s="453"/>
      <c r="B82" s="453"/>
      <c r="C82" s="453"/>
      <c r="D82" s="453"/>
      <c r="E82" s="453"/>
      <c r="F82" s="453"/>
      <c r="G82" s="453"/>
      <c r="H82" s="453"/>
      <c r="I82" s="453"/>
      <c r="J82" s="453"/>
      <c r="K82" s="453"/>
      <c r="L82" s="453"/>
    </row>
    <row r="83" spans="1:12">
      <c r="A83" s="453"/>
      <c r="B83" s="453"/>
      <c r="C83" s="453"/>
      <c r="D83" s="453"/>
      <c r="E83" s="453"/>
      <c r="F83" s="453"/>
      <c r="G83" s="453"/>
      <c r="H83" s="453"/>
      <c r="I83" s="453"/>
      <c r="J83" s="453"/>
      <c r="K83" s="453"/>
      <c r="L83" s="453"/>
    </row>
    <row r="84" spans="1:12">
      <c r="A84" s="453"/>
      <c r="B84" s="453"/>
      <c r="C84" s="453"/>
      <c r="D84" s="453"/>
      <c r="E84" s="453"/>
      <c r="F84" s="453"/>
      <c r="G84" s="453"/>
      <c r="H84" s="453"/>
      <c r="I84" s="453"/>
      <c r="J84" s="453"/>
      <c r="K84" s="453"/>
      <c r="L84" s="453"/>
    </row>
    <row r="85" spans="1:12">
      <c r="A85" s="453"/>
      <c r="B85" s="453"/>
      <c r="C85" s="453"/>
      <c r="D85" s="453"/>
      <c r="E85" s="453"/>
      <c r="F85" s="453"/>
      <c r="G85" s="453"/>
      <c r="H85" s="453"/>
      <c r="I85" s="453"/>
      <c r="J85" s="453"/>
      <c r="K85" s="453"/>
      <c r="L85" s="453"/>
    </row>
    <row r="86" spans="1:12">
      <c r="A86" s="453"/>
      <c r="B86" s="453"/>
      <c r="C86" s="453"/>
      <c r="D86" s="453"/>
      <c r="E86" s="453"/>
      <c r="F86" s="453"/>
      <c r="G86" s="453"/>
      <c r="H86" s="453"/>
      <c r="I86" s="453"/>
      <c r="J86" s="453"/>
      <c r="K86" s="453"/>
      <c r="L86" s="453"/>
    </row>
    <row r="87" spans="1:12">
      <c r="A87" s="453"/>
      <c r="B87" s="453"/>
      <c r="C87" s="453"/>
      <c r="D87" s="453"/>
      <c r="E87" s="453"/>
      <c r="F87" s="453"/>
      <c r="G87" s="453"/>
      <c r="H87" s="453"/>
      <c r="I87" s="453"/>
      <c r="J87" s="453"/>
      <c r="K87" s="453"/>
      <c r="L87" s="453"/>
    </row>
    <row r="88" spans="1:12">
      <c r="A88" s="453"/>
      <c r="B88" s="453"/>
      <c r="C88" s="453"/>
      <c r="D88" s="453"/>
      <c r="E88" s="453"/>
      <c r="F88" s="453"/>
      <c r="G88" s="453"/>
      <c r="H88" s="453"/>
      <c r="I88" s="453"/>
      <c r="J88" s="453"/>
      <c r="K88" s="453"/>
      <c r="L88" s="453"/>
    </row>
    <row r="89" spans="1:12">
      <c r="A89" s="453"/>
      <c r="B89" s="453"/>
      <c r="C89" s="453"/>
      <c r="D89" s="453"/>
      <c r="E89" s="453"/>
      <c r="F89" s="453"/>
      <c r="G89" s="453"/>
      <c r="H89" s="453"/>
      <c r="I89" s="453"/>
      <c r="J89" s="453"/>
      <c r="K89" s="453"/>
      <c r="L89" s="453"/>
    </row>
    <row r="90" spans="1:12">
      <c r="A90" s="453"/>
      <c r="B90" s="453"/>
      <c r="C90" s="453"/>
      <c r="D90" s="453"/>
      <c r="E90" s="453"/>
      <c r="F90" s="453"/>
      <c r="G90" s="453"/>
      <c r="H90" s="453"/>
      <c r="I90" s="453"/>
      <c r="J90" s="453"/>
      <c r="K90" s="453"/>
      <c r="L90" s="453"/>
    </row>
    <row r="91" spans="1:12">
      <c r="A91" s="453"/>
      <c r="B91" s="453"/>
      <c r="C91" s="453"/>
      <c r="D91" s="453"/>
      <c r="E91" s="453"/>
      <c r="F91" s="453"/>
      <c r="G91" s="453"/>
      <c r="H91" s="453"/>
      <c r="I91" s="453"/>
      <c r="J91" s="453"/>
      <c r="K91" s="453"/>
      <c r="L91" s="453"/>
    </row>
    <row r="92" spans="1:12">
      <c r="A92" s="453"/>
      <c r="B92" s="453"/>
      <c r="C92" s="453"/>
      <c r="D92" s="453"/>
      <c r="E92" s="453"/>
      <c r="F92" s="453"/>
      <c r="G92" s="453"/>
      <c r="H92" s="453"/>
      <c r="I92" s="453"/>
      <c r="J92" s="453"/>
      <c r="K92" s="453"/>
      <c r="L92" s="453"/>
    </row>
    <row r="93" spans="1:12">
      <c r="A93" s="453"/>
      <c r="B93" s="453"/>
      <c r="C93" s="453"/>
      <c r="D93" s="453"/>
      <c r="E93" s="453"/>
      <c r="F93" s="453"/>
      <c r="G93" s="453"/>
      <c r="H93" s="453"/>
      <c r="I93" s="453"/>
      <c r="J93" s="453"/>
      <c r="K93" s="453"/>
      <c r="L93" s="453"/>
    </row>
    <row r="94" spans="1:12">
      <c r="A94" s="453"/>
      <c r="B94" s="453"/>
      <c r="C94" s="453"/>
      <c r="D94" s="453"/>
      <c r="E94" s="453"/>
      <c r="F94" s="453"/>
      <c r="G94" s="453"/>
      <c r="H94" s="453"/>
      <c r="I94" s="453"/>
      <c r="J94" s="453"/>
      <c r="K94" s="453"/>
      <c r="L94" s="453"/>
    </row>
    <row r="95" spans="1:12">
      <c r="A95" s="453"/>
      <c r="B95" s="453"/>
      <c r="C95" s="453"/>
      <c r="D95" s="453"/>
      <c r="E95" s="453"/>
      <c r="F95" s="453"/>
      <c r="G95" s="453"/>
      <c r="H95" s="453"/>
      <c r="I95" s="453"/>
      <c r="J95" s="453"/>
      <c r="K95" s="453"/>
      <c r="L95" s="453"/>
    </row>
    <row r="96" spans="1:12">
      <c r="A96" s="453"/>
      <c r="B96" s="453"/>
      <c r="C96" s="453"/>
      <c r="D96" s="453"/>
      <c r="E96" s="453"/>
      <c r="F96" s="453"/>
      <c r="G96" s="453"/>
      <c r="H96" s="453"/>
      <c r="I96" s="453"/>
      <c r="J96" s="453"/>
      <c r="K96" s="453"/>
      <c r="L96" s="453"/>
    </row>
    <row r="97" spans="1:12">
      <c r="A97" s="453"/>
      <c r="B97" s="453"/>
      <c r="C97" s="453"/>
      <c r="D97" s="453"/>
      <c r="E97" s="453"/>
      <c r="F97" s="453"/>
      <c r="G97" s="453"/>
      <c r="H97" s="453"/>
      <c r="I97" s="453"/>
      <c r="J97" s="453"/>
      <c r="K97" s="453"/>
      <c r="L97" s="453"/>
    </row>
    <row r="98" spans="1:12">
      <c r="A98" s="453"/>
      <c r="B98" s="453"/>
      <c r="C98" s="453"/>
      <c r="D98" s="453"/>
      <c r="E98" s="453"/>
      <c r="F98" s="453"/>
      <c r="G98" s="453"/>
      <c r="H98" s="453"/>
      <c r="I98" s="453"/>
      <c r="J98" s="453"/>
      <c r="K98" s="453"/>
      <c r="L98" s="453"/>
    </row>
    <row r="99" spans="1:12">
      <c r="A99" s="453"/>
      <c r="B99" s="453"/>
      <c r="C99" s="453"/>
      <c r="D99" s="453"/>
      <c r="E99" s="453"/>
      <c r="F99" s="453"/>
      <c r="G99" s="453"/>
      <c r="H99" s="453"/>
      <c r="I99" s="453"/>
      <c r="J99" s="453"/>
      <c r="K99" s="453"/>
      <c r="L99" s="453"/>
    </row>
    <row r="100" spans="1:12">
      <c r="A100" s="453"/>
      <c r="B100" s="453"/>
      <c r="C100" s="453"/>
      <c r="D100" s="453"/>
      <c r="E100" s="453"/>
      <c r="F100" s="453"/>
      <c r="G100" s="453"/>
      <c r="H100" s="453"/>
      <c r="I100" s="453"/>
      <c r="J100" s="453"/>
      <c r="K100" s="453"/>
      <c r="L100" s="453"/>
    </row>
  </sheetData>
  <sheetProtection algorithmName="SHA-512" hashValue="pLDU/0TX8CX/US2ky1CKc0uX52ZCrIX9IdyjRCC4TuQbCgNdJH3XDiaguYnx47mzE6y7YfRTtYmarHtoQKluiQ==" saltValue="uwNZEIFR57J6YOPoNz+rFg==" spinCount="100000" sheet="1" objects="1" scenarios="1"/>
  <mergeCells count="1">
    <mergeCell ref="A1:L100"/>
  </mergeCells>
  <printOptions horizontalCentered="1"/>
  <pageMargins left="0.23622047244094491" right="0.23622047244094491" top="0.23622047244094491" bottom="0.23622047244094491" header="0.31496062992125984" footer="0.31496062992125984"/>
  <pageSetup paperSize="9" scale="67" orientation="portrait" r:id="rId1"/>
  <headerFooter>
    <oddHeader>&amp;C&amp;"Jost"&amp;11&amp;K93979B Confidential&amp;1#_x000D_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B0489-62AB-E840-A6DE-B9D70824032E}">
  <sheetPr>
    <tabColor rgb="FF003192"/>
    <pageSetUpPr fitToPage="1"/>
  </sheetPr>
  <dimension ref="A1:M41"/>
  <sheetViews>
    <sheetView view="pageBreakPreview" zoomScale="90" zoomScaleNormal="100" zoomScaleSheetLayoutView="90" workbookViewId="0">
      <pane ySplit="9" topLeftCell="A10" activePane="bottomLeft" state="frozen"/>
      <selection pane="bottomLeft" activeCell="C2" sqref="C2:C4"/>
    </sheetView>
  </sheetViews>
  <sheetFormatPr defaultColWidth="9.08984375" defaultRowHeight="13"/>
  <cols>
    <col min="1" max="1" width="1.6328125" style="1" customWidth="1"/>
    <col min="2" max="2" width="0.6328125" style="1" customWidth="1"/>
    <col min="3" max="3" width="28.453125" style="1" customWidth="1"/>
    <col min="4" max="4" width="1.6328125" style="1" customWidth="1"/>
    <col min="5" max="5" width="37.453125" style="1" customWidth="1"/>
    <col min="6" max="6" width="2.453125" style="1" customWidth="1"/>
    <col min="7" max="7" width="31.08984375" style="9" customWidth="1"/>
    <col min="8" max="8" width="7.453125" style="9" customWidth="1"/>
    <col min="9" max="9" width="8.1796875" style="10" customWidth="1"/>
    <col min="10" max="10" width="8.36328125" style="11" customWidth="1"/>
    <col min="11" max="11" width="12.453125" style="10" customWidth="1"/>
    <col min="12" max="12" width="0.6328125" style="1" customWidth="1"/>
    <col min="13" max="13" width="1.6328125" style="1" customWidth="1"/>
    <col min="14" max="16384" width="9.08984375" style="1"/>
  </cols>
  <sheetData>
    <row r="1" spans="1:13" s="5" customFormat="1" ht="100.25" customHeight="1">
      <c r="A1" s="17"/>
      <c r="B1" s="17"/>
      <c r="C1" s="17"/>
      <c r="D1" s="17"/>
      <c r="E1" s="17"/>
      <c r="F1" s="17"/>
      <c r="G1" s="35"/>
      <c r="H1" s="35"/>
      <c r="I1" s="36"/>
      <c r="J1" s="37"/>
      <c r="K1" s="36"/>
      <c r="L1" s="17"/>
      <c r="M1" s="17"/>
    </row>
    <row r="2" spans="1:13" s="5" customFormat="1" ht="17.149999999999999" customHeight="1">
      <c r="A2" s="17"/>
      <c r="B2" s="17"/>
      <c r="C2" s="251" t="s">
        <v>194</v>
      </c>
      <c r="D2" s="17"/>
      <c r="E2" s="20" t="s">
        <v>32</v>
      </c>
      <c r="F2" s="17"/>
      <c r="G2" s="20" t="s">
        <v>33</v>
      </c>
      <c r="H2" s="20"/>
      <c r="I2" s="17"/>
      <c r="J2" s="17"/>
      <c r="K2" s="35"/>
      <c r="L2" s="17"/>
      <c r="M2" s="17"/>
    </row>
    <row r="3" spans="1:13" s="5" customFormat="1" ht="4.4000000000000004" customHeight="1">
      <c r="A3" s="17"/>
      <c r="B3" s="17"/>
      <c r="C3" s="251"/>
      <c r="D3" s="17"/>
      <c r="E3" s="17"/>
      <c r="F3" s="17"/>
      <c r="G3" s="17"/>
      <c r="H3" s="17"/>
      <c r="I3" s="17"/>
      <c r="J3" s="17"/>
      <c r="K3" s="17"/>
      <c r="L3" s="17"/>
      <c r="M3" s="17"/>
    </row>
    <row r="4" spans="1:13" ht="16.399999999999999" customHeight="1">
      <c r="A4" s="18"/>
      <c r="B4" s="18"/>
      <c r="C4" s="468"/>
      <c r="D4" s="18"/>
      <c r="E4" s="224">
        <f>Summary!L4</f>
        <v>0</v>
      </c>
      <c r="F4" s="21"/>
      <c r="G4" s="392">
        <f>Summary!L7</f>
        <v>0</v>
      </c>
      <c r="H4" s="393"/>
      <c r="I4" s="394"/>
      <c r="J4" s="18"/>
      <c r="K4" s="18"/>
      <c r="L4" s="18"/>
      <c r="M4" s="18"/>
    </row>
    <row r="5" spans="1:13" ht="8.15" customHeight="1">
      <c r="A5" s="18"/>
      <c r="B5" s="18"/>
      <c r="C5" s="18"/>
      <c r="D5" s="18"/>
      <c r="E5" s="18"/>
      <c r="F5" s="18"/>
      <c r="G5" s="26"/>
      <c r="H5" s="26"/>
      <c r="I5" s="27"/>
      <c r="J5" s="29"/>
      <c r="K5" s="27"/>
      <c r="L5" s="18"/>
      <c r="M5" s="18"/>
    </row>
    <row r="6" spans="1:13" s="7" customFormat="1" ht="30" customHeight="1">
      <c r="A6" s="23"/>
      <c r="B6" s="23"/>
      <c r="C6" s="395" t="s">
        <v>320</v>
      </c>
      <c r="D6" s="251"/>
      <c r="E6" s="251"/>
      <c r="F6" s="251"/>
      <c r="G6" s="251"/>
      <c r="H6" s="251"/>
      <c r="I6" s="251"/>
      <c r="J6" s="251"/>
      <c r="K6" s="396"/>
      <c r="L6" s="23"/>
      <c r="M6" s="23"/>
    </row>
    <row r="7" spans="1:13" s="168" customFormat="1" ht="36" customHeight="1">
      <c r="A7" s="170"/>
      <c r="B7" s="170"/>
      <c r="C7" s="469" t="s">
        <v>321</v>
      </c>
      <c r="D7" s="469"/>
      <c r="E7" s="469"/>
      <c r="F7" s="469"/>
      <c r="G7" s="469"/>
      <c r="H7" s="469"/>
      <c r="I7" s="469"/>
      <c r="J7" s="469"/>
      <c r="K7" s="469"/>
      <c r="L7" s="469"/>
      <c r="M7" s="169"/>
    </row>
    <row r="8" spans="1:13" s="7" customFormat="1" ht="24" customHeight="1">
      <c r="A8" s="23"/>
      <c r="B8" s="23"/>
      <c r="C8" s="470" t="s">
        <v>324</v>
      </c>
      <c r="D8" s="470"/>
      <c r="E8" s="470"/>
      <c r="F8" s="470"/>
      <c r="G8" s="470"/>
      <c r="H8" s="470"/>
      <c r="I8" s="470"/>
      <c r="J8" s="470"/>
      <c r="K8" s="470"/>
      <c r="L8" s="23"/>
      <c r="M8" s="23"/>
    </row>
    <row r="9" spans="1:13" s="119" customFormat="1" ht="7.5" customHeight="1">
      <c r="A9" s="23"/>
      <c r="B9" s="23"/>
      <c r="C9" s="53"/>
      <c r="D9" s="23"/>
      <c r="E9" s="24"/>
      <c r="F9" s="24"/>
      <c r="G9" s="24"/>
      <c r="H9" s="24"/>
      <c r="I9" s="54"/>
      <c r="J9" s="24"/>
      <c r="K9" s="24"/>
      <c r="L9" s="23"/>
      <c r="M9" s="23"/>
    </row>
    <row r="10" spans="1:13" s="40" customFormat="1" ht="20.149999999999999" customHeight="1">
      <c r="A10" s="63"/>
      <c r="B10" s="63"/>
      <c r="C10" s="454" t="s">
        <v>195</v>
      </c>
      <c r="D10" s="454"/>
      <c r="E10" s="454"/>
      <c r="F10" s="455"/>
      <c r="G10" s="456" t="s">
        <v>692</v>
      </c>
      <c r="H10" s="456"/>
      <c r="I10" s="458" t="s">
        <v>196</v>
      </c>
      <c r="J10" s="458"/>
      <c r="K10" s="458"/>
      <c r="L10" s="63"/>
      <c r="M10" s="63"/>
    </row>
    <row r="11" spans="1:13" s="40" customFormat="1">
      <c r="A11" s="63"/>
      <c r="B11" s="63"/>
      <c r="C11" s="167"/>
      <c r="D11" s="163"/>
      <c r="E11" s="220"/>
      <c r="F11" s="161"/>
      <c r="G11" s="195" t="s">
        <v>198</v>
      </c>
      <c r="H11" s="196" t="s">
        <v>52</v>
      </c>
      <c r="I11" s="459" t="s">
        <v>53</v>
      </c>
      <c r="J11" s="459"/>
      <c r="K11" s="160" t="s">
        <v>54</v>
      </c>
      <c r="L11" s="63"/>
      <c r="M11" s="63"/>
    </row>
    <row r="12" spans="1:13" s="8" customFormat="1" ht="46.75" customHeight="1">
      <c r="A12" s="25"/>
      <c r="B12" s="25"/>
      <c r="C12" s="214" t="s">
        <v>197</v>
      </c>
      <c r="D12" s="25"/>
      <c r="E12" s="215" t="s">
        <v>272</v>
      </c>
      <c r="F12" s="62"/>
      <c r="G12" s="156" t="str">
        <f>IF(G10="Row","3m x 2m   (IP01-CPT-06R)","3m x 2m   (IP01-CPT-06C)")</f>
        <v>3m x 2m   (IP01-CPT-06R)</v>
      </c>
      <c r="H12" s="155"/>
      <c r="I12" s="457">
        <f>IF(G10="Row",16984,14008)</f>
        <v>16984</v>
      </c>
      <c r="J12" s="457"/>
      <c r="K12" s="216">
        <f>SUM(H12*I12)</f>
        <v>0</v>
      </c>
      <c r="L12" s="25"/>
      <c r="M12" s="25"/>
    </row>
    <row r="13" spans="1:13" s="8" customFormat="1" ht="46.75" customHeight="1">
      <c r="A13" s="25"/>
      <c r="B13" s="25"/>
      <c r="C13" s="214" t="s">
        <v>199</v>
      </c>
      <c r="D13" s="62"/>
      <c r="E13" s="215" t="s">
        <v>322</v>
      </c>
      <c r="F13" s="62"/>
      <c r="G13" s="156" t="str">
        <f>IF(G10="Row","3m x 3m   (IP01-CPT-09R)","3m x 3m   (IP01-CPT-09C)")</f>
        <v>3m x 3m   (IP01-CPT-09R)</v>
      </c>
      <c r="H13" s="155"/>
      <c r="I13" s="457">
        <f>IF(G10="Row",20537,16082)</f>
        <v>20537</v>
      </c>
      <c r="J13" s="457"/>
      <c r="K13" s="216">
        <f>SUM(H13*I13)</f>
        <v>0</v>
      </c>
      <c r="L13" s="25"/>
      <c r="M13" s="25"/>
    </row>
    <row r="14" spans="1:13" s="8" customFormat="1" ht="46.75" customHeight="1">
      <c r="A14" s="25"/>
      <c r="B14" s="25"/>
      <c r="C14" s="214" t="s">
        <v>200</v>
      </c>
      <c r="D14" s="62"/>
      <c r="E14" s="215" t="s">
        <v>273</v>
      </c>
      <c r="F14" s="62"/>
      <c r="G14" s="156" t="str">
        <f>IF(G10="Row","3m x 4m   (IP01-CPT-12R)","3m x 4m   (IP01-CPT-12C)")</f>
        <v>3m x 4m   (IP01-CPT-12R)</v>
      </c>
      <c r="H14" s="155"/>
      <c r="I14" s="457">
        <f>IF(G10="Row",22605,18150)</f>
        <v>22605</v>
      </c>
      <c r="J14" s="457"/>
      <c r="K14" s="216">
        <f>SUM(H14*I14)</f>
        <v>0</v>
      </c>
      <c r="L14" s="25"/>
      <c r="M14" s="25"/>
    </row>
    <row r="15" spans="1:13" s="8" customFormat="1" ht="46.75" customHeight="1">
      <c r="A15" s="25"/>
      <c r="B15" s="25"/>
      <c r="C15" s="217"/>
      <c r="D15" s="157"/>
      <c r="E15" s="218" t="s">
        <v>274</v>
      </c>
      <c r="F15" s="219"/>
      <c r="G15" s="156" t="str">
        <f>IF(G10="Row","6m x 3m   (IP01-CPT-18R)","6m x 3m   (IP01-CPT-18C)")</f>
        <v>6m x 3m   (IP01-CPT-18R)</v>
      </c>
      <c r="H15" s="155"/>
      <c r="I15" s="457">
        <f>IF(G10="Row",26746,22291)</f>
        <v>26746</v>
      </c>
      <c r="J15" s="457"/>
      <c r="K15" s="216">
        <f>SUM(H15*I15)</f>
        <v>0</v>
      </c>
      <c r="L15" s="25"/>
      <c r="M15" s="25"/>
    </row>
    <row r="16" spans="1:13" s="40" customFormat="1" ht="15" customHeight="1">
      <c r="A16" s="63"/>
      <c r="B16" s="63"/>
      <c r="D16" s="62"/>
      <c r="E16" s="62"/>
      <c r="F16" s="65"/>
      <c r="G16" s="65"/>
      <c r="H16" s="65"/>
      <c r="I16" s="65"/>
      <c r="J16" s="65"/>
      <c r="K16" s="64"/>
      <c r="L16" s="63"/>
      <c r="M16" s="63"/>
    </row>
    <row r="17" spans="1:13" s="40" customFormat="1" ht="20.149999999999999" customHeight="1">
      <c r="A17" s="63"/>
      <c r="B17" s="63"/>
      <c r="C17" s="60"/>
      <c r="D17" s="61"/>
      <c r="E17" s="62"/>
      <c r="F17" s="62"/>
      <c r="G17" s="460" t="s">
        <v>201</v>
      </c>
      <c r="H17" s="462" t="s">
        <v>202</v>
      </c>
      <c r="I17" s="462"/>
      <c r="J17" s="462"/>
      <c r="K17" s="154"/>
      <c r="L17" s="63"/>
      <c r="M17" s="63"/>
    </row>
    <row r="18" spans="1:13" s="40" customFormat="1" ht="20.149999999999999" customHeight="1">
      <c r="A18" s="63"/>
      <c r="B18" s="63"/>
      <c r="C18" s="60"/>
      <c r="D18" s="61"/>
      <c r="E18" s="62"/>
      <c r="F18" s="62"/>
      <c r="G18" s="461"/>
      <c r="H18" s="462" t="s">
        <v>203</v>
      </c>
      <c r="I18" s="462"/>
      <c r="J18" s="462"/>
      <c r="K18" s="154"/>
      <c r="L18" s="63"/>
      <c r="M18" s="63"/>
    </row>
    <row r="19" spans="1:13" s="65" customFormat="1" ht="15" customHeight="1">
      <c r="A19" s="63"/>
      <c r="B19" s="63"/>
      <c r="C19" s="60"/>
      <c r="D19" s="61"/>
      <c r="E19" s="62"/>
      <c r="F19" s="62"/>
      <c r="G19" s="164"/>
      <c r="H19" s="60"/>
      <c r="I19" s="166"/>
      <c r="J19" s="166"/>
      <c r="K19" s="165"/>
      <c r="L19" s="63"/>
      <c r="M19" s="63"/>
    </row>
    <row r="20" spans="1:13" s="65" customFormat="1" ht="15" customHeight="1">
      <c r="A20" s="63"/>
      <c r="B20" s="63"/>
      <c r="C20" s="60"/>
      <c r="D20" s="61"/>
      <c r="E20" s="62"/>
      <c r="F20" s="62"/>
      <c r="G20" s="164"/>
      <c r="H20" s="60"/>
      <c r="I20" s="60"/>
      <c r="J20" s="60"/>
      <c r="K20" s="152"/>
      <c r="L20" s="63"/>
      <c r="M20" s="63"/>
    </row>
    <row r="21" spans="1:13" s="40" customFormat="1" ht="20.149999999999999" customHeight="1">
      <c r="A21" s="63"/>
      <c r="B21" s="63"/>
      <c r="C21" s="454" t="s">
        <v>204</v>
      </c>
      <c r="D21" s="454"/>
      <c r="E21" s="454"/>
      <c r="F21" s="455"/>
      <c r="G21" s="456" t="s">
        <v>692</v>
      </c>
      <c r="H21" s="456"/>
      <c r="I21" s="458" t="s">
        <v>196</v>
      </c>
      <c r="J21" s="458"/>
      <c r="K21" s="458"/>
      <c r="L21" s="63"/>
      <c r="M21" s="63"/>
    </row>
    <row r="22" spans="1:13" s="40" customFormat="1" ht="17.149999999999999" customHeight="1">
      <c r="A22" s="63"/>
      <c r="B22" s="63"/>
      <c r="C22" s="159"/>
      <c r="D22" s="163"/>
      <c r="E22" s="162"/>
      <c r="F22" s="213"/>
      <c r="G22" s="195" t="s">
        <v>198</v>
      </c>
      <c r="H22" s="196" t="s">
        <v>52</v>
      </c>
      <c r="I22" s="459" t="s">
        <v>53</v>
      </c>
      <c r="J22" s="459"/>
      <c r="K22" s="160" t="s">
        <v>54</v>
      </c>
      <c r="L22" s="63"/>
      <c r="M22" s="63"/>
    </row>
    <row r="23" spans="1:13" s="8" customFormat="1" ht="46.25" customHeight="1">
      <c r="A23" s="25"/>
      <c r="B23" s="25"/>
      <c r="C23" s="214" t="s">
        <v>199</v>
      </c>
      <c r="D23" s="25"/>
      <c r="E23" s="215" t="s">
        <v>272</v>
      </c>
      <c r="F23" s="62"/>
      <c r="G23" s="156" t="str">
        <f>IF(G21="Row","3m x 2m   (IP02-CPT-06R)","3m x 2m   (IP02-CPT-06C)")</f>
        <v>3m x 2m   (IP02-CPT-06R)</v>
      </c>
      <c r="H23" s="155"/>
      <c r="I23" s="457">
        <f>IF(G21="Row",4544,5123)</f>
        <v>4544</v>
      </c>
      <c r="J23" s="457"/>
      <c r="K23" s="216">
        <f>SUM(H23*I23)</f>
        <v>0</v>
      </c>
      <c r="L23" s="25"/>
      <c r="M23" s="25"/>
    </row>
    <row r="24" spans="1:13" s="8" customFormat="1" ht="46.25" customHeight="1">
      <c r="A24" s="25"/>
      <c r="B24" s="25"/>
      <c r="C24" s="214" t="s">
        <v>200</v>
      </c>
      <c r="D24" s="62"/>
      <c r="E24" s="215" t="s">
        <v>322</v>
      </c>
      <c r="F24" s="62"/>
      <c r="G24" s="156" t="str">
        <f>IF(G21="Row","3m x 3m   (IP02-CPT-09R)","3m x 3m   (IP02-CPT-09C)")</f>
        <v>3m x 3m   (IP02-CPT-09R)</v>
      </c>
      <c r="H24" s="155"/>
      <c r="I24" s="457">
        <f>IF(G21="Row",4544,5420)</f>
        <v>4544</v>
      </c>
      <c r="J24" s="457"/>
      <c r="K24" s="216">
        <f>SUM(H24*I24)</f>
        <v>0</v>
      </c>
      <c r="L24" s="25"/>
      <c r="M24" s="25"/>
    </row>
    <row r="25" spans="1:13" s="8" customFormat="1" ht="46.25" customHeight="1">
      <c r="A25" s="25"/>
      <c r="B25" s="25"/>
      <c r="C25" s="158"/>
      <c r="D25" s="62"/>
      <c r="E25" s="215" t="s">
        <v>273</v>
      </c>
      <c r="F25" s="62"/>
      <c r="G25" s="156" t="str">
        <f>IF(G21="Row","3m x 4m   (IP02-CPT-12R)","3m x 4m   (IP02-CPT-12C)")</f>
        <v>3m x 4m   (IP02-CPT-12R)</v>
      </c>
      <c r="H25" s="155"/>
      <c r="I25" s="457">
        <f>IF(G21="Row",4836,5712)</f>
        <v>4836</v>
      </c>
      <c r="J25" s="457"/>
      <c r="K25" s="216">
        <f>SUM(H25*I25)</f>
        <v>0</v>
      </c>
      <c r="L25" s="25"/>
      <c r="M25" s="25"/>
    </row>
    <row r="26" spans="1:13" s="8" customFormat="1" ht="46.25" customHeight="1">
      <c r="A26" s="25"/>
      <c r="B26" s="25"/>
      <c r="C26" s="217"/>
      <c r="D26" s="157"/>
      <c r="E26" s="218" t="s">
        <v>274</v>
      </c>
      <c r="F26" s="219"/>
      <c r="G26" s="156" t="str">
        <f>IF(G21="Row","6m x 3m   (IP02-CPT-18R)","6m x 3m   (IP02-CPT-18C)")</f>
        <v>6m x 3m   (IP02-CPT-18R)</v>
      </c>
      <c r="H26" s="155"/>
      <c r="I26" s="457">
        <f>IF(G21="Row",5420,6296)</f>
        <v>5420</v>
      </c>
      <c r="J26" s="457"/>
      <c r="K26" s="216">
        <f>SUM(H26*I26)</f>
        <v>0</v>
      </c>
      <c r="L26" s="25"/>
      <c r="M26" s="25"/>
    </row>
    <row r="27" spans="1:13" s="40" customFormat="1" ht="15" customHeight="1">
      <c r="A27" s="63"/>
      <c r="B27" s="63"/>
      <c r="D27" s="62"/>
      <c r="E27" s="62"/>
      <c r="F27" s="65"/>
      <c r="G27" s="65"/>
      <c r="H27" s="65"/>
      <c r="I27" s="65"/>
      <c r="J27" s="65"/>
      <c r="K27" s="64"/>
      <c r="L27" s="63"/>
      <c r="M27" s="63"/>
    </row>
    <row r="28" spans="1:13" s="40" customFormat="1" ht="20.149999999999999" customHeight="1">
      <c r="A28" s="63"/>
      <c r="B28" s="63"/>
      <c r="C28" s="60"/>
      <c r="D28" s="61"/>
      <c r="E28" s="62"/>
      <c r="F28" s="62"/>
      <c r="G28" s="460" t="s">
        <v>201</v>
      </c>
      <c r="H28" s="462" t="s">
        <v>202</v>
      </c>
      <c r="I28" s="462"/>
      <c r="J28" s="462"/>
      <c r="K28" s="154"/>
      <c r="L28" s="63"/>
      <c r="M28" s="63"/>
    </row>
    <row r="29" spans="1:13" s="40" customFormat="1" ht="20.149999999999999" customHeight="1">
      <c r="A29" s="63"/>
      <c r="B29" s="63"/>
      <c r="C29" s="60"/>
      <c r="D29" s="61"/>
      <c r="E29" s="62"/>
      <c r="F29" s="62"/>
      <c r="G29" s="461"/>
      <c r="H29" s="462" t="s">
        <v>203</v>
      </c>
      <c r="I29" s="462"/>
      <c r="J29" s="462"/>
      <c r="K29" s="154"/>
      <c r="L29" s="63"/>
      <c r="M29" s="63"/>
    </row>
    <row r="30" spans="1:13" s="40" customFormat="1" ht="10.4" customHeight="1">
      <c r="A30" s="63"/>
      <c r="B30" s="63"/>
      <c r="C30" s="60"/>
      <c r="D30" s="61"/>
      <c r="E30" s="62"/>
      <c r="F30" s="62"/>
      <c r="G30" s="67"/>
      <c r="H30" s="153"/>
      <c r="I30" s="153"/>
      <c r="J30" s="153"/>
      <c r="K30" s="152"/>
      <c r="L30" s="63"/>
      <c r="M30" s="63"/>
    </row>
    <row r="31" spans="1:13" s="40" customFormat="1" ht="25.4" customHeight="1">
      <c r="A31" s="63"/>
      <c r="B31" s="63"/>
      <c r="C31" s="60"/>
      <c r="D31" s="61"/>
      <c r="E31" s="62"/>
      <c r="F31" s="62"/>
      <c r="G31" s="66"/>
      <c r="H31" s="463" t="s">
        <v>67</v>
      </c>
      <c r="I31" s="463"/>
      <c r="J31" s="463"/>
      <c r="K31" s="181">
        <f>SUM(K12:K15)+SUM(K23:K26)</f>
        <v>0</v>
      </c>
      <c r="L31" s="63"/>
      <c r="M31" s="63"/>
    </row>
    <row r="32" spans="1:13" s="4" customFormat="1" ht="25.4" customHeight="1">
      <c r="A32" s="33"/>
      <c r="B32" s="33"/>
      <c r="C32" s="69"/>
      <c r="D32" s="69"/>
      <c r="E32" s="69"/>
      <c r="F32" s="69"/>
      <c r="G32" s="69"/>
      <c r="H32" s="463" t="s">
        <v>205</v>
      </c>
      <c r="I32" s="463"/>
      <c r="J32" s="463"/>
      <c r="K32" s="181">
        <f>SUM(K31*15%)</f>
        <v>0</v>
      </c>
      <c r="L32" s="33"/>
      <c r="M32" s="33"/>
    </row>
    <row r="33" spans="1:13" s="4" customFormat="1" ht="25.4" customHeight="1" thickBot="1">
      <c r="A33" s="33"/>
      <c r="B33" s="33"/>
      <c r="C33" s="68"/>
      <c r="D33" s="68"/>
      <c r="E33" s="68"/>
      <c r="F33" s="68"/>
      <c r="G33" s="68"/>
      <c r="H33" s="464" t="s">
        <v>68</v>
      </c>
      <c r="I33" s="464"/>
      <c r="J33" s="464"/>
      <c r="K33" s="184">
        <f>SUM(K31:K32)</f>
        <v>0</v>
      </c>
      <c r="L33" s="33"/>
      <c r="M33" s="33"/>
    </row>
    <row r="34" spans="1:13" s="4" customFormat="1" ht="22.4" customHeight="1" thickBot="1">
      <c r="A34" s="33"/>
      <c r="B34" s="33"/>
      <c r="C34" s="68"/>
      <c r="D34" s="68"/>
      <c r="E34" s="68"/>
      <c r="F34" s="68"/>
      <c r="G34" s="68"/>
      <c r="H34" s="59"/>
      <c r="I34" s="38"/>
      <c r="J34" s="38"/>
      <c r="K34" s="38"/>
      <c r="L34" s="33"/>
      <c r="M34" s="33"/>
    </row>
    <row r="35" spans="1:13" s="5" customFormat="1" ht="41.15" customHeight="1" thickBot="1">
      <c r="A35" s="47"/>
      <c r="B35" s="47"/>
      <c r="C35" s="465" t="str">
        <f>Summary!C45</f>
        <v xml:space="preserve">SUBMIT COMPLETED ORDER FORMS TO: nicole@exposolutions.co.za </v>
      </c>
      <c r="D35" s="466"/>
      <c r="E35" s="466"/>
      <c r="F35" s="466"/>
      <c r="G35" s="466"/>
      <c r="H35" s="466"/>
      <c r="I35" s="466"/>
      <c r="J35" s="466"/>
      <c r="K35" s="467"/>
      <c r="L35" s="151"/>
      <c r="M35" s="150"/>
    </row>
    <row r="36" spans="1:13" s="5" customFormat="1" ht="8.15" customHeight="1">
      <c r="A36" s="17"/>
      <c r="B36" s="17"/>
      <c r="C36" s="17"/>
      <c r="D36" s="17"/>
      <c r="E36" s="17"/>
      <c r="F36" s="17"/>
      <c r="G36" s="17"/>
      <c r="H36" s="17"/>
      <c r="I36" s="19"/>
      <c r="J36" s="17"/>
      <c r="K36" s="17"/>
      <c r="L36" s="17"/>
      <c r="M36" s="17"/>
    </row>
    <row r="37" spans="1:13" s="5" customFormat="1" ht="159" customHeight="1">
      <c r="A37" s="17"/>
      <c r="B37" s="47"/>
      <c r="C37" s="262" t="s">
        <v>503</v>
      </c>
      <c r="D37" s="263"/>
      <c r="E37" s="263"/>
      <c r="F37" s="263"/>
      <c r="G37" s="263"/>
      <c r="H37" s="263"/>
      <c r="I37" s="263"/>
      <c r="J37" s="263"/>
      <c r="K37" s="264"/>
      <c r="L37" s="105"/>
      <c r="M37" s="17"/>
    </row>
    <row r="38" spans="1:13" s="5" customFormat="1" ht="8.15" customHeight="1">
      <c r="A38" s="17"/>
      <c r="B38" s="17"/>
      <c r="C38" s="30"/>
      <c r="D38" s="30"/>
      <c r="E38" s="30"/>
      <c r="F38" s="30"/>
      <c r="G38" s="30"/>
      <c r="H38" s="30"/>
      <c r="I38" s="31"/>
      <c r="J38" s="30"/>
      <c r="K38" s="30"/>
      <c r="L38" s="17"/>
      <c r="M38" s="17"/>
    </row>
    <row r="39" spans="1:13" s="5" customFormat="1" ht="40.75" customHeight="1">
      <c r="A39" s="17"/>
      <c r="B39" s="17"/>
      <c r="C39" s="250" t="s">
        <v>495</v>
      </c>
      <c r="D39" s="251"/>
      <c r="E39" s="251"/>
      <c r="F39" s="251"/>
      <c r="G39" s="251"/>
      <c r="H39" s="251"/>
      <c r="I39" s="251"/>
      <c r="J39" s="251"/>
      <c r="K39" s="251"/>
      <c r="L39" s="149"/>
      <c r="M39" s="17"/>
    </row>
    <row r="40" spans="1:13" s="5" customFormat="1" ht="60" customHeight="1">
      <c r="A40" s="17"/>
      <c r="B40" s="76"/>
      <c r="C40" s="252"/>
      <c r="D40" s="252"/>
      <c r="E40" s="252"/>
      <c r="F40" s="252"/>
      <c r="G40" s="252"/>
      <c r="H40" s="252"/>
      <c r="I40" s="252"/>
      <c r="J40" s="252"/>
      <c r="K40" s="252"/>
      <c r="L40" s="149"/>
      <c r="M40" s="17"/>
    </row>
    <row r="41" spans="1:13" ht="9.65" customHeight="1">
      <c r="A41" s="28"/>
      <c r="B41" s="28"/>
      <c r="C41" s="28"/>
      <c r="D41" s="28"/>
      <c r="E41" s="28"/>
      <c r="F41" s="28"/>
      <c r="G41" s="148"/>
      <c r="H41" s="148"/>
      <c r="I41" s="146"/>
      <c r="J41" s="147"/>
      <c r="K41" s="146"/>
      <c r="L41" s="28"/>
      <c r="M41" s="28"/>
    </row>
  </sheetData>
  <sheetProtection algorithmName="SHA-512" hashValue="H9NxEL+M2Z5ebfkThpABflnKIRFuO9HOva7csji1QJr2hWltf8cLfSiluZFkQW8rFQA2lh5taW5Jmk7DYV6l4Q==" saltValue="lWWxx5/h8+4dIFwjlzHXbw==" spinCount="100000" sheet="1" objects="1" scenarios="1"/>
  <protectedRanges>
    <protectedRange sqref="C35" name="Submission Details_1_1"/>
  </protectedRanges>
  <mergeCells count="34">
    <mergeCell ref="C2:C4"/>
    <mergeCell ref="G4:I4"/>
    <mergeCell ref="C6:K6"/>
    <mergeCell ref="C7:L7"/>
    <mergeCell ref="C8:K8"/>
    <mergeCell ref="C10:F10"/>
    <mergeCell ref="G10:H10"/>
    <mergeCell ref="I10:K10"/>
    <mergeCell ref="I11:J11"/>
    <mergeCell ref="I12:J12"/>
    <mergeCell ref="I13:J13"/>
    <mergeCell ref="I14:J14"/>
    <mergeCell ref="I15:J15"/>
    <mergeCell ref="G17:G18"/>
    <mergeCell ref="H17:J17"/>
    <mergeCell ref="H18:J18"/>
    <mergeCell ref="G28:G29"/>
    <mergeCell ref="H28:J28"/>
    <mergeCell ref="H29:J29"/>
    <mergeCell ref="C39:K39"/>
    <mergeCell ref="C40:K40"/>
    <mergeCell ref="H31:J31"/>
    <mergeCell ref="H32:J32"/>
    <mergeCell ref="H33:J33"/>
    <mergeCell ref="C35:K35"/>
    <mergeCell ref="C37:K37"/>
    <mergeCell ref="C21:F21"/>
    <mergeCell ref="G21:H21"/>
    <mergeCell ref="I24:J24"/>
    <mergeCell ref="I25:J25"/>
    <mergeCell ref="I26:J26"/>
    <mergeCell ref="I21:K21"/>
    <mergeCell ref="I22:J22"/>
    <mergeCell ref="I23:J23"/>
  </mergeCells>
  <conditionalFormatting sqref="H12:H15">
    <cfRule type="cellIs" dxfId="2" priority="3" operator="greaterThan">
      <formula>0</formula>
    </cfRule>
  </conditionalFormatting>
  <conditionalFormatting sqref="H23:H26">
    <cfRule type="cellIs" dxfId="1" priority="1" operator="greaterThan">
      <formula>0</formula>
    </cfRule>
  </conditionalFormatting>
  <conditionalFormatting sqref="K17:K20 K28:K30">
    <cfRule type="containsText" dxfId="0" priority="2" operator="containsText" text="?">
      <formula>NOT(ISERROR(SEARCH("?",K17)))</formula>
    </cfRule>
  </conditionalFormatting>
  <dataValidations count="2">
    <dataValidation allowBlank="1" showInputMessage="1" showErrorMessage="1" promptTitle="Caution!" prompt="Please select your stand type using the drop-down arrow in the YELLOW highlighted box." sqref="H12:H15 H23:H26" xr:uid="{5F4DE884-A94E-0243-BB7C-9E7D2100983F}"/>
    <dataValidation type="list" allowBlank="1" showInputMessage="1" showErrorMessage="1" sqref="G10:H10 G21:H21" xr:uid="{D6413C9A-A553-F54B-8952-6324CCD7A442}">
      <formula1>"Row,Corner"</formula1>
    </dataValidation>
  </dataValidations>
  <printOptions horizontalCentered="1"/>
  <pageMargins left="0.23622047244094491" right="0.23622047244094491" top="0.23622047244094491" bottom="0.23622047244094491" header="0.31496062992125984" footer="0.31496062992125984"/>
  <pageSetup paperSize="9" scale="53" orientation="portrait" r:id="rId1"/>
  <headerFooter>
    <oddHeader>&amp;C&amp;"Jost"&amp;11&amp;K93979B Confidential&amp;1#_x000D_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9941A-82F7-4C1D-A3CD-9EAC9040EF5F}">
  <sheetPr>
    <tabColor theme="0" tint="-0.14999847407452621"/>
  </sheetPr>
  <dimension ref="A103:V113"/>
  <sheetViews>
    <sheetView view="pageBreakPreview" zoomScale="90" zoomScaleNormal="100" zoomScaleSheetLayoutView="90" workbookViewId="0">
      <selection activeCell="A170" sqref="A170"/>
    </sheetView>
  </sheetViews>
  <sheetFormatPr defaultColWidth="9.08984375" defaultRowHeight="14.5"/>
  <cols>
    <col min="1" max="17" width="8.6328125" style="34" customWidth="1"/>
    <col min="18" max="22" width="9.08984375" style="34"/>
    <col min="23" max="23" width="9.08984375" style="34" customWidth="1"/>
    <col min="24" max="16384" width="9.08984375" style="34"/>
  </cols>
  <sheetData>
    <row r="103" spans="1:22">
      <c r="A103" s="471"/>
      <c r="B103" s="471"/>
      <c r="C103" s="471"/>
      <c r="D103" s="471"/>
      <c r="E103" s="471"/>
      <c r="F103" s="471"/>
      <c r="G103" s="471"/>
      <c r="H103" s="471"/>
      <c r="I103" s="471"/>
      <c r="J103" s="471"/>
      <c r="K103" s="471"/>
      <c r="L103" s="471"/>
      <c r="M103" s="471"/>
      <c r="N103" s="471"/>
      <c r="O103" s="471"/>
      <c r="P103" s="471"/>
      <c r="Q103" s="471"/>
      <c r="R103" s="471"/>
      <c r="S103" s="471"/>
      <c r="T103" s="471"/>
      <c r="U103" s="471"/>
      <c r="V103" s="471"/>
    </row>
    <row r="104" spans="1:22">
      <c r="A104" s="471"/>
      <c r="B104" s="471"/>
      <c r="C104" s="471"/>
      <c r="D104" s="471"/>
      <c r="E104" s="471"/>
      <c r="F104" s="471"/>
      <c r="G104" s="471"/>
      <c r="H104" s="471"/>
      <c r="I104" s="471"/>
      <c r="J104" s="471"/>
      <c r="K104" s="471"/>
      <c r="L104" s="471"/>
      <c r="M104" s="471"/>
      <c r="N104" s="471"/>
      <c r="O104" s="471"/>
      <c r="P104" s="471"/>
      <c r="Q104" s="471"/>
      <c r="R104" s="471"/>
      <c r="S104" s="471"/>
      <c r="T104" s="471"/>
      <c r="U104" s="471"/>
      <c r="V104" s="471"/>
    </row>
    <row r="105" spans="1:22">
      <c r="A105" s="471"/>
      <c r="B105" s="471"/>
      <c r="C105" s="471"/>
      <c r="D105" s="471"/>
      <c r="E105" s="471"/>
      <c r="F105" s="471"/>
      <c r="G105" s="471"/>
      <c r="H105" s="471"/>
      <c r="I105" s="471"/>
      <c r="J105" s="471"/>
      <c r="K105" s="471"/>
      <c r="L105" s="471"/>
      <c r="M105" s="471"/>
      <c r="N105" s="471"/>
      <c r="O105" s="471"/>
      <c r="P105" s="471"/>
      <c r="Q105" s="471"/>
      <c r="R105" s="471"/>
      <c r="S105" s="471"/>
      <c r="T105" s="471"/>
      <c r="U105" s="471"/>
      <c r="V105" s="471"/>
    </row>
    <row r="106" spans="1:22">
      <c r="A106" s="471"/>
      <c r="B106" s="471"/>
      <c r="C106" s="471"/>
      <c r="D106" s="471"/>
      <c r="E106" s="471"/>
      <c r="F106" s="471"/>
      <c r="G106" s="471"/>
      <c r="H106" s="471"/>
      <c r="I106" s="471"/>
      <c r="J106" s="471"/>
      <c r="K106" s="471"/>
      <c r="L106" s="471"/>
      <c r="M106" s="471"/>
      <c r="N106" s="471"/>
      <c r="O106" s="471"/>
      <c r="P106" s="471"/>
      <c r="Q106" s="471"/>
      <c r="R106" s="471"/>
      <c r="S106" s="471"/>
      <c r="T106" s="471"/>
      <c r="U106" s="471"/>
      <c r="V106" s="471"/>
    </row>
    <row r="107" spans="1:22">
      <c r="A107" s="471"/>
      <c r="B107" s="471"/>
      <c r="C107" s="471"/>
      <c r="D107" s="471"/>
      <c r="E107" s="471"/>
      <c r="F107" s="471"/>
      <c r="G107" s="471"/>
      <c r="H107" s="471"/>
      <c r="I107" s="471"/>
      <c r="J107" s="471"/>
      <c r="K107" s="471"/>
      <c r="L107" s="471"/>
      <c r="M107" s="471"/>
      <c r="N107" s="471"/>
      <c r="O107" s="471"/>
      <c r="P107" s="471"/>
      <c r="Q107" s="471"/>
      <c r="R107" s="471"/>
      <c r="S107" s="471"/>
      <c r="T107" s="471"/>
      <c r="U107" s="471"/>
      <c r="V107" s="471"/>
    </row>
    <row r="108" spans="1:22">
      <c r="A108" s="471"/>
      <c r="B108" s="471"/>
      <c r="C108" s="471"/>
      <c r="D108" s="471"/>
      <c r="E108" s="471"/>
      <c r="F108" s="471"/>
      <c r="G108" s="471"/>
      <c r="H108" s="471"/>
      <c r="I108" s="471"/>
      <c r="J108" s="471"/>
      <c r="K108" s="471"/>
      <c r="L108" s="471"/>
      <c r="M108" s="471"/>
      <c r="N108" s="471"/>
      <c r="O108" s="471"/>
      <c r="P108" s="471"/>
      <c r="Q108" s="471"/>
      <c r="R108" s="471"/>
      <c r="S108" s="471"/>
      <c r="T108" s="471"/>
      <c r="U108" s="471"/>
      <c r="V108" s="471"/>
    </row>
    <row r="109" spans="1:22">
      <c r="A109" s="471"/>
      <c r="B109" s="471"/>
      <c r="C109" s="471"/>
      <c r="D109" s="471"/>
      <c r="E109" s="471"/>
      <c r="F109" s="471"/>
      <c r="G109" s="471"/>
      <c r="H109" s="471"/>
      <c r="I109" s="471"/>
      <c r="J109" s="471"/>
      <c r="K109" s="471"/>
      <c r="L109" s="471"/>
      <c r="M109" s="471"/>
      <c r="N109" s="471"/>
      <c r="O109" s="471"/>
      <c r="P109" s="471"/>
      <c r="Q109" s="471"/>
      <c r="R109" s="471"/>
      <c r="S109" s="471"/>
      <c r="T109" s="471"/>
      <c r="U109" s="471"/>
      <c r="V109" s="471"/>
    </row>
    <row r="110" spans="1:22">
      <c r="A110" s="471"/>
      <c r="B110" s="471"/>
      <c r="C110" s="471"/>
      <c r="D110" s="471"/>
      <c r="E110" s="471"/>
      <c r="F110" s="471"/>
      <c r="G110" s="471"/>
      <c r="H110" s="471"/>
      <c r="I110" s="471"/>
      <c r="J110" s="471"/>
      <c r="K110" s="471"/>
      <c r="L110" s="471"/>
      <c r="M110" s="471"/>
      <c r="N110" s="471"/>
      <c r="O110" s="471"/>
      <c r="P110" s="471"/>
      <c r="Q110" s="471"/>
      <c r="R110" s="471"/>
      <c r="S110" s="471"/>
      <c r="T110" s="471"/>
      <c r="U110" s="471"/>
      <c r="V110" s="471"/>
    </row>
    <row r="111" spans="1:22">
      <c r="A111" s="471"/>
      <c r="B111" s="471"/>
      <c r="C111" s="471"/>
      <c r="D111" s="471"/>
      <c r="E111" s="471"/>
      <c r="F111" s="471"/>
      <c r="G111" s="471"/>
      <c r="H111" s="471"/>
      <c r="I111" s="471"/>
      <c r="J111" s="471"/>
      <c r="K111" s="471"/>
      <c r="L111" s="471"/>
      <c r="M111" s="471"/>
      <c r="N111" s="471"/>
      <c r="O111" s="471"/>
      <c r="P111" s="471"/>
      <c r="Q111" s="471"/>
      <c r="R111" s="471"/>
      <c r="S111" s="471"/>
      <c r="T111" s="471"/>
      <c r="U111" s="471"/>
      <c r="V111" s="471"/>
    </row>
    <row r="112" spans="1:22">
      <c r="A112" s="471"/>
      <c r="B112" s="471"/>
      <c r="C112" s="471"/>
      <c r="D112" s="471"/>
      <c r="E112" s="471"/>
      <c r="F112" s="471"/>
      <c r="G112" s="471"/>
      <c r="H112" s="471"/>
      <c r="I112" s="471"/>
      <c r="J112" s="471"/>
      <c r="K112" s="471"/>
      <c r="L112" s="471"/>
      <c r="M112" s="471"/>
      <c r="N112" s="471"/>
      <c r="O112" s="471"/>
      <c r="P112" s="471"/>
      <c r="Q112" s="471"/>
      <c r="R112" s="471"/>
      <c r="S112" s="471"/>
      <c r="T112" s="471"/>
      <c r="U112" s="471"/>
      <c r="V112" s="471"/>
    </row>
    <row r="113" spans="1:22">
      <c r="A113" s="471"/>
      <c r="B113" s="471"/>
      <c r="C113" s="471"/>
      <c r="D113" s="471"/>
      <c r="E113" s="471"/>
      <c r="F113" s="471"/>
      <c r="G113" s="471"/>
      <c r="H113" s="471"/>
      <c r="I113" s="471"/>
      <c r="J113" s="471"/>
      <c r="K113" s="471"/>
      <c r="L113" s="471"/>
      <c r="M113" s="471"/>
      <c r="N113" s="471"/>
      <c r="O113" s="471"/>
      <c r="P113" s="471"/>
      <c r="Q113" s="471"/>
      <c r="R113" s="471"/>
      <c r="S113" s="471"/>
      <c r="T113" s="471"/>
      <c r="U113" s="471"/>
      <c r="V113" s="471"/>
    </row>
  </sheetData>
  <sheetProtection algorithmName="SHA-512" hashValue="8b7fm9k8GHH+fRI+hHU000gpZ0Kc2bFBEGpWRvQYL/NDH0MMDAfm2pRwRu2KtwFt4phFXutXsUP12pEWuPwrLA==" saltValue="8FcjYOgttPb96mdV9zhhUA==" spinCount="100000" sheet="1" objects="1" scenarios="1"/>
  <mergeCells count="1">
    <mergeCell ref="A103:V113"/>
  </mergeCells>
  <printOptions horizontalCentered="1"/>
  <pageMargins left="0.25196850393700793" right="0.25196850393700793" top="0.25196850393700793" bottom="0.25196850393700793" header="0.31496062992125984" footer="0.31496062992125984"/>
  <pageSetup paperSize="9" scale="66" orientation="portrait" r:id="rId1"/>
  <headerFooter>
    <oddHeader>&amp;C&amp;"Jost"&amp;11&amp;K93979B Confidential&amp;1#_x000D_</oddHeader>
  </headerFooter>
  <rowBreaks count="1" manualBreakCount="1">
    <brk id="76"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8E1D8-F598-4B26-9CFA-11ABC094377E}">
  <sheetPr>
    <tabColor rgb="FF003192"/>
    <pageSetUpPr fitToPage="1"/>
  </sheetPr>
  <dimension ref="A1:N214"/>
  <sheetViews>
    <sheetView view="pageBreakPreview" zoomScale="90" zoomScaleNormal="100" zoomScaleSheetLayoutView="90" workbookViewId="0">
      <pane ySplit="7" topLeftCell="A8" activePane="bottomLeft" state="frozen"/>
      <selection activeCell="T114" sqref="T114"/>
      <selection pane="bottomLeft" activeCell="C2" sqref="C2:C3"/>
    </sheetView>
  </sheetViews>
  <sheetFormatPr defaultColWidth="9.08984375" defaultRowHeight="13"/>
  <cols>
    <col min="1" max="1" width="1.6328125" style="1" customWidth="1"/>
    <col min="2" max="2" width="0.6328125" style="1" customWidth="1"/>
    <col min="3" max="3" width="22.453125" style="9" customWidth="1"/>
    <col min="4" max="4" width="1.6328125" style="1" customWidth="1"/>
    <col min="5" max="5" width="35.6328125" style="1" customWidth="1"/>
    <col min="6" max="6" width="1.453125" style="1" customWidth="1"/>
    <col min="7" max="7" width="12.453125" style="1" customWidth="1"/>
    <col min="8" max="8" width="1.6328125" style="1" customWidth="1"/>
    <col min="9" max="9" width="22.81640625" style="1" customWidth="1"/>
    <col min="10" max="10" width="11.81640625" style="9" customWidth="1"/>
    <col min="11" max="12" width="12.6328125" style="10" customWidth="1"/>
    <col min="13" max="13" width="0.6328125" style="1" customWidth="1"/>
    <col min="14" max="14" width="1.453125" style="1" customWidth="1"/>
    <col min="15" max="16384" width="9.08984375" style="1"/>
  </cols>
  <sheetData>
    <row r="1" spans="1:14" s="5" customFormat="1" ht="100.25" customHeight="1">
      <c r="A1" s="17"/>
      <c r="B1" s="17"/>
      <c r="C1" s="35"/>
      <c r="D1" s="17"/>
      <c r="E1" s="17"/>
      <c r="F1" s="17"/>
      <c r="G1" s="17"/>
      <c r="H1" s="17"/>
      <c r="I1" s="17"/>
      <c r="J1" s="17"/>
      <c r="K1" s="35"/>
      <c r="L1" s="36"/>
      <c r="M1" s="17"/>
      <c r="N1" s="17"/>
    </row>
    <row r="2" spans="1:14" s="5" customFormat="1" ht="19.399999999999999" customHeight="1">
      <c r="A2" s="17"/>
      <c r="B2" s="17"/>
      <c r="C2" s="251" t="s">
        <v>206</v>
      </c>
      <c r="D2" s="17"/>
      <c r="E2" s="20" t="s">
        <v>32</v>
      </c>
      <c r="F2" s="17"/>
      <c r="G2" s="17"/>
      <c r="H2" s="231" t="s">
        <v>33</v>
      </c>
      <c r="I2" s="231"/>
      <c r="J2" s="231"/>
      <c r="K2" s="35"/>
      <c r="L2" s="36"/>
      <c r="M2" s="17"/>
      <c r="N2" s="17"/>
    </row>
    <row r="3" spans="1:14" ht="19.399999999999999" customHeight="1">
      <c r="A3" s="18"/>
      <c r="B3" s="18"/>
      <c r="C3" s="468"/>
      <c r="D3" s="18"/>
      <c r="E3" s="232">
        <f>Summary!L4</f>
        <v>0</v>
      </c>
      <c r="F3" s="233"/>
      <c r="G3" s="241"/>
      <c r="H3" s="496">
        <f>Summary!L7</f>
        <v>0</v>
      </c>
      <c r="I3" s="497"/>
      <c r="J3" s="240"/>
      <c r="K3" s="240"/>
      <c r="L3" s="18"/>
      <c r="M3" s="18"/>
      <c r="N3" s="18"/>
    </row>
    <row r="4" spans="1:14" ht="8.15" customHeight="1" thickBot="1">
      <c r="A4" s="18"/>
      <c r="B4" s="18"/>
      <c r="C4" s="26"/>
      <c r="D4" s="18"/>
      <c r="E4" s="18"/>
      <c r="F4" s="18"/>
      <c r="G4" s="18"/>
      <c r="H4" s="18"/>
      <c r="I4" s="18"/>
      <c r="J4" s="18"/>
      <c r="K4" s="26"/>
      <c r="L4" s="27"/>
      <c r="M4" s="18"/>
      <c r="N4" s="18"/>
    </row>
    <row r="5" spans="1:14" ht="30" customHeight="1" thickBot="1">
      <c r="A5" s="23"/>
      <c r="B5" s="23"/>
      <c r="C5" s="305" t="s">
        <v>207</v>
      </c>
      <c r="D5" s="306"/>
      <c r="E5" s="306"/>
      <c r="F5" s="306"/>
      <c r="G5" s="306"/>
      <c r="H5" s="306"/>
      <c r="I5" s="306"/>
      <c r="J5" s="306"/>
      <c r="K5" s="306"/>
      <c r="L5" s="306"/>
      <c r="M5" s="171"/>
      <c r="N5" s="18"/>
    </row>
    <row r="6" spans="1:14" s="7" customFormat="1" ht="42" customHeight="1">
      <c r="A6" s="23"/>
      <c r="B6" s="23"/>
      <c r="C6" s="472" t="s">
        <v>289</v>
      </c>
      <c r="D6" s="472"/>
      <c r="E6" s="472"/>
      <c r="F6" s="472"/>
      <c r="G6" s="472"/>
      <c r="H6" s="472"/>
      <c r="I6" s="472"/>
      <c r="J6" s="472"/>
      <c r="K6" s="472"/>
      <c r="L6" s="472"/>
    </row>
    <row r="7" spans="1:14" s="8" customFormat="1" ht="19.75" customHeight="1">
      <c r="A7" s="25"/>
      <c r="B7" s="25"/>
      <c r="C7" s="490" t="s">
        <v>49</v>
      </c>
      <c r="D7" s="491"/>
      <c r="E7" s="492" t="s">
        <v>50</v>
      </c>
      <c r="F7" s="493"/>
      <c r="G7" s="493"/>
      <c r="H7" s="493"/>
      <c r="I7" s="494"/>
      <c r="J7" s="242" t="s">
        <v>52</v>
      </c>
      <c r="K7" s="243" t="s">
        <v>53</v>
      </c>
      <c r="L7" s="244" t="s">
        <v>54</v>
      </c>
      <c r="M7" s="25"/>
      <c r="N7" s="25"/>
    </row>
    <row r="8" spans="1:14" s="8" customFormat="1" ht="20.149999999999999" customHeight="1">
      <c r="A8" s="25"/>
      <c r="B8" s="25"/>
      <c r="C8" s="495" t="s">
        <v>208</v>
      </c>
      <c r="D8" s="495"/>
      <c r="E8" s="495"/>
      <c r="F8" s="495"/>
      <c r="G8" s="495"/>
      <c r="H8" s="495"/>
      <c r="I8" s="495"/>
      <c r="J8" s="489"/>
      <c r="K8" s="489"/>
      <c r="L8" s="489"/>
      <c r="M8" s="25"/>
      <c r="N8" s="25"/>
    </row>
    <row r="9" spans="1:14" s="8" customFormat="1" ht="16.75" customHeight="1">
      <c r="A9" s="25"/>
      <c r="B9" s="25"/>
      <c r="C9" s="482" t="s">
        <v>506</v>
      </c>
      <c r="D9" s="482"/>
      <c r="E9" s="228" t="s">
        <v>337</v>
      </c>
      <c r="F9" s="483" t="s">
        <v>258</v>
      </c>
      <c r="G9" s="483"/>
      <c r="H9" s="483"/>
      <c r="I9" s="483"/>
      <c r="J9" s="111"/>
      <c r="K9" s="234">
        <v>720.5</v>
      </c>
      <c r="L9" s="117">
        <f t="shared" ref="L9:L31" si="0">J9*K9</f>
        <v>0</v>
      </c>
      <c r="M9" s="25"/>
      <c r="N9" s="25"/>
    </row>
    <row r="10" spans="1:14" s="8" customFormat="1" ht="16.75" customHeight="1">
      <c r="A10" s="25"/>
      <c r="B10" s="25"/>
      <c r="C10" s="482" t="s">
        <v>507</v>
      </c>
      <c r="D10" s="482"/>
      <c r="E10" s="228" t="s">
        <v>337</v>
      </c>
      <c r="F10" s="483" t="s">
        <v>210</v>
      </c>
      <c r="G10" s="483"/>
      <c r="H10" s="483"/>
      <c r="I10" s="483"/>
      <c r="J10" s="111"/>
      <c r="K10" s="234">
        <v>720.5</v>
      </c>
      <c r="L10" s="117">
        <f t="shared" ref="L10" si="1">J10*K10</f>
        <v>0</v>
      </c>
      <c r="M10" s="25"/>
      <c r="N10" s="25"/>
    </row>
    <row r="11" spans="1:14" s="8" customFormat="1" ht="16.75" customHeight="1">
      <c r="A11" s="25"/>
      <c r="B11" s="25"/>
      <c r="C11" s="482" t="s">
        <v>508</v>
      </c>
      <c r="D11" s="482"/>
      <c r="E11" s="228" t="s">
        <v>338</v>
      </c>
      <c r="F11" s="483" t="s">
        <v>258</v>
      </c>
      <c r="G11" s="483"/>
      <c r="H11" s="483"/>
      <c r="I11" s="483"/>
      <c r="J11" s="111"/>
      <c r="K11" s="234">
        <v>676.5</v>
      </c>
      <c r="L11" s="117">
        <f t="shared" si="0"/>
        <v>0</v>
      </c>
      <c r="M11" s="25"/>
      <c r="N11" s="25"/>
    </row>
    <row r="12" spans="1:14" s="8" customFormat="1" ht="16.75" customHeight="1">
      <c r="A12" s="25"/>
      <c r="B12" s="25"/>
      <c r="C12" s="482" t="s">
        <v>509</v>
      </c>
      <c r="D12" s="482"/>
      <c r="E12" s="228" t="s">
        <v>338</v>
      </c>
      <c r="F12" s="483" t="s">
        <v>210</v>
      </c>
      <c r="G12" s="483"/>
      <c r="H12" s="483"/>
      <c r="I12" s="483"/>
      <c r="J12" s="111"/>
      <c r="K12" s="234">
        <v>676.5</v>
      </c>
      <c r="L12" s="117">
        <f t="shared" ref="L12" si="2">J12*K12</f>
        <v>0</v>
      </c>
      <c r="M12" s="25"/>
      <c r="N12" s="25"/>
    </row>
    <row r="13" spans="1:14" s="8" customFormat="1" ht="16.75" customHeight="1">
      <c r="A13" s="25"/>
      <c r="B13" s="25"/>
      <c r="C13" s="482" t="s">
        <v>510</v>
      </c>
      <c r="D13" s="482"/>
      <c r="E13" s="228" t="s">
        <v>339</v>
      </c>
      <c r="F13" s="483" t="s">
        <v>258</v>
      </c>
      <c r="G13" s="483"/>
      <c r="H13" s="483"/>
      <c r="I13" s="483"/>
      <c r="J13" s="111"/>
      <c r="K13" s="234">
        <v>566.5</v>
      </c>
      <c r="L13" s="117">
        <f t="shared" si="0"/>
        <v>0</v>
      </c>
      <c r="M13" s="25"/>
      <c r="N13" s="25"/>
    </row>
    <row r="14" spans="1:14" s="8" customFormat="1" ht="16.75" customHeight="1">
      <c r="A14" s="25"/>
      <c r="B14" s="25"/>
      <c r="C14" s="482" t="s">
        <v>511</v>
      </c>
      <c r="D14" s="482"/>
      <c r="E14" s="228" t="s">
        <v>339</v>
      </c>
      <c r="F14" s="483" t="s">
        <v>210</v>
      </c>
      <c r="G14" s="483"/>
      <c r="H14" s="483"/>
      <c r="I14" s="483"/>
      <c r="J14" s="111"/>
      <c r="K14" s="234">
        <v>566.5</v>
      </c>
      <c r="L14" s="117">
        <f t="shared" ref="L14" si="3">J14*K14</f>
        <v>0</v>
      </c>
      <c r="M14" s="25"/>
      <c r="N14" s="25"/>
    </row>
    <row r="15" spans="1:14" s="8" customFormat="1" ht="16.75" customHeight="1">
      <c r="A15" s="25"/>
      <c r="B15" s="25"/>
      <c r="C15" s="482" t="s">
        <v>514</v>
      </c>
      <c r="D15" s="482"/>
      <c r="E15" s="228" t="s">
        <v>340</v>
      </c>
      <c r="F15" s="483" t="s">
        <v>258</v>
      </c>
      <c r="G15" s="483"/>
      <c r="H15" s="483"/>
      <c r="I15" s="483"/>
      <c r="J15" s="111"/>
      <c r="K15" s="234">
        <v>566.5</v>
      </c>
      <c r="L15" s="117">
        <f t="shared" si="0"/>
        <v>0</v>
      </c>
      <c r="M15" s="25"/>
      <c r="N15" s="25"/>
    </row>
    <row r="16" spans="1:14" s="8" customFormat="1" ht="16.75" customHeight="1">
      <c r="A16" s="25"/>
      <c r="B16" s="25"/>
      <c r="C16" s="482" t="s">
        <v>515</v>
      </c>
      <c r="D16" s="482"/>
      <c r="E16" s="228" t="s">
        <v>340</v>
      </c>
      <c r="F16" s="483" t="s">
        <v>512</v>
      </c>
      <c r="G16" s="483"/>
      <c r="H16" s="483"/>
      <c r="I16" s="483"/>
      <c r="J16" s="111"/>
      <c r="K16" s="234">
        <v>566.5</v>
      </c>
      <c r="L16" s="117">
        <f t="shared" ref="L16" si="4">J16*K16</f>
        <v>0</v>
      </c>
      <c r="M16" s="25"/>
      <c r="N16" s="25"/>
    </row>
    <row r="17" spans="1:14" s="8" customFormat="1" ht="16.75" customHeight="1">
      <c r="A17" s="25"/>
      <c r="B17" s="25"/>
      <c r="C17" s="482" t="s">
        <v>516</v>
      </c>
      <c r="D17" s="482"/>
      <c r="E17" s="228" t="s">
        <v>340</v>
      </c>
      <c r="F17" s="483" t="s">
        <v>513</v>
      </c>
      <c r="G17" s="483"/>
      <c r="H17" s="483"/>
      <c r="I17" s="483"/>
      <c r="J17" s="111"/>
      <c r="K17" s="234">
        <v>566.5</v>
      </c>
      <c r="L17" s="117">
        <f t="shared" ref="L17" si="5">J17*K17</f>
        <v>0</v>
      </c>
      <c r="M17" s="25"/>
      <c r="N17" s="25"/>
    </row>
    <row r="18" spans="1:14" s="8" customFormat="1" ht="16.75" customHeight="1">
      <c r="A18" s="25"/>
      <c r="B18" s="25"/>
      <c r="C18" s="482" t="s">
        <v>518</v>
      </c>
      <c r="D18" s="482"/>
      <c r="E18" s="228" t="s">
        <v>341</v>
      </c>
      <c r="F18" s="484" t="s">
        <v>258</v>
      </c>
      <c r="G18" s="484"/>
      <c r="H18" s="484"/>
      <c r="I18" s="484"/>
      <c r="J18" s="111"/>
      <c r="K18" s="234">
        <v>495</v>
      </c>
      <c r="L18" s="117">
        <f t="shared" si="0"/>
        <v>0</v>
      </c>
      <c r="M18" s="25"/>
      <c r="N18" s="25"/>
    </row>
    <row r="19" spans="1:14" s="8" customFormat="1" ht="16.75" customHeight="1">
      <c r="A19" s="25"/>
      <c r="B19" s="25"/>
      <c r="C19" s="482" t="s">
        <v>519</v>
      </c>
      <c r="D19" s="482"/>
      <c r="E19" s="228" t="s">
        <v>341</v>
      </c>
      <c r="F19" s="484" t="s">
        <v>517</v>
      </c>
      <c r="G19" s="484"/>
      <c r="H19" s="484"/>
      <c r="I19" s="484"/>
      <c r="J19" s="111"/>
      <c r="K19" s="234">
        <v>495</v>
      </c>
      <c r="L19" s="117">
        <f t="shared" ref="L19:L20" si="6">J19*K19</f>
        <v>0</v>
      </c>
      <c r="M19" s="25"/>
      <c r="N19" s="25"/>
    </row>
    <row r="20" spans="1:14" s="8" customFormat="1" ht="16.75" customHeight="1">
      <c r="A20" s="25"/>
      <c r="B20" s="25"/>
      <c r="C20" s="482" t="s">
        <v>520</v>
      </c>
      <c r="D20" s="482"/>
      <c r="E20" s="228" t="s">
        <v>341</v>
      </c>
      <c r="F20" s="484" t="s">
        <v>522</v>
      </c>
      <c r="G20" s="484"/>
      <c r="H20" s="484"/>
      <c r="I20" s="484"/>
      <c r="J20" s="111"/>
      <c r="K20" s="234">
        <v>495</v>
      </c>
      <c r="L20" s="117">
        <f t="shared" si="6"/>
        <v>0</v>
      </c>
      <c r="M20" s="25"/>
      <c r="N20" s="25"/>
    </row>
    <row r="21" spans="1:14" s="8" customFormat="1" ht="16.75" customHeight="1">
      <c r="A21" s="25"/>
      <c r="B21" s="25"/>
      <c r="C21" s="482" t="s">
        <v>521</v>
      </c>
      <c r="D21" s="482"/>
      <c r="E21" s="228" t="s">
        <v>341</v>
      </c>
      <c r="F21" s="484" t="s">
        <v>210</v>
      </c>
      <c r="G21" s="484"/>
      <c r="H21" s="484"/>
      <c r="I21" s="484"/>
      <c r="J21" s="111"/>
      <c r="K21" s="234">
        <v>495</v>
      </c>
      <c r="L21" s="117">
        <f t="shared" ref="L21" si="7">J21*K21</f>
        <v>0</v>
      </c>
      <c r="M21" s="25"/>
      <c r="N21" s="25"/>
    </row>
    <row r="22" spans="1:14" s="8" customFormat="1" ht="16.75" customHeight="1">
      <c r="A22" s="25"/>
      <c r="B22" s="25"/>
      <c r="C22" s="482" t="s">
        <v>523</v>
      </c>
      <c r="D22" s="482"/>
      <c r="E22" s="228" t="s">
        <v>342</v>
      </c>
      <c r="F22" s="484" t="s">
        <v>258</v>
      </c>
      <c r="G22" s="484"/>
      <c r="H22" s="484"/>
      <c r="I22" s="484"/>
      <c r="J22" s="111"/>
      <c r="K22" s="234">
        <v>654.5</v>
      </c>
      <c r="L22" s="117">
        <f>J22*K22</f>
        <v>0</v>
      </c>
      <c r="M22" s="25"/>
      <c r="N22" s="25"/>
    </row>
    <row r="23" spans="1:14" s="8" customFormat="1" ht="16.75" customHeight="1">
      <c r="A23" s="25"/>
      <c r="B23" s="25"/>
      <c r="C23" s="482" t="s">
        <v>524</v>
      </c>
      <c r="D23" s="482"/>
      <c r="E23" s="228" t="s">
        <v>342</v>
      </c>
      <c r="F23" s="484" t="s">
        <v>270</v>
      </c>
      <c r="G23" s="484"/>
      <c r="H23" s="484"/>
      <c r="I23" s="484"/>
      <c r="J23" s="111"/>
      <c r="K23" s="234">
        <v>654.5</v>
      </c>
      <c r="L23" s="117">
        <f>J23*K23</f>
        <v>0</v>
      </c>
      <c r="M23" s="25"/>
      <c r="N23" s="25"/>
    </row>
    <row r="24" spans="1:14" s="8" customFormat="1" ht="16.75" customHeight="1">
      <c r="A24" s="25"/>
      <c r="B24" s="25"/>
      <c r="C24" s="482" t="s">
        <v>525</v>
      </c>
      <c r="D24" s="482"/>
      <c r="E24" s="228" t="s">
        <v>343</v>
      </c>
      <c r="F24" s="484" t="s">
        <v>258</v>
      </c>
      <c r="G24" s="484"/>
      <c r="H24" s="484"/>
      <c r="I24" s="484"/>
      <c r="J24" s="111"/>
      <c r="K24" s="234">
        <v>621.5</v>
      </c>
      <c r="L24" s="117">
        <f>J24*K24</f>
        <v>0</v>
      </c>
      <c r="M24" s="25"/>
      <c r="N24" s="25"/>
    </row>
    <row r="25" spans="1:14" s="8" customFormat="1" ht="16.75" customHeight="1">
      <c r="A25" s="25"/>
      <c r="B25" s="25"/>
      <c r="C25" s="482" t="s">
        <v>526</v>
      </c>
      <c r="D25" s="482"/>
      <c r="E25" s="228" t="s">
        <v>343</v>
      </c>
      <c r="F25" s="484" t="s">
        <v>210</v>
      </c>
      <c r="G25" s="484"/>
      <c r="H25" s="484"/>
      <c r="I25" s="484"/>
      <c r="J25" s="111"/>
      <c r="K25" s="234">
        <v>621.5</v>
      </c>
      <c r="L25" s="117">
        <f>J25*K25</f>
        <v>0</v>
      </c>
      <c r="M25" s="25"/>
      <c r="N25" s="25"/>
    </row>
    <row r="26" spans="1:14" s="8" customFormat="1" ht="16.75" customHeight="1">
      <c r="A26" s="25"/>
      <c r="B26" s="25"/>
      <c r="C26" s="482" t="s">
        <v>527</v>
      </c>
      <c r="D26" s="482"/>
      <c r="E26" s="228" t="s">
        <v>343</v>
      </c>
      <c r="F26" s="484" t="s">
        <v>270</v>
      </c>
      <c r="G26" s="484"/>
      <c r="H26" s="484"/>
      <c r="I26" s="484"/>
      <c r="J26" s="111"/>
      <c r="K26" s="234">
        <v>621.5</v>
      </c>
      <c r="L26" s="117">
        <f>J26*K26</f>
        <v>0</v>
      </c>
      <c r="M26" s="25"/>
      <c r="N26" s="25"/>
    </row>
    <row r="27" spans="1:14" s="8" customFormat="1" ht="16.75" customHeight="1">
      <c r="A27" s="25"/>
      <c r="B27" s="25"/>
      <c r="C27" s="482" t="s">
        <v>344</v>
      </c>
      <c r="D27" s="482"/>
      <c r="E27" s="228" t="s">
        <v>345</v>
      </c>
      <c r="F27" s="484"/>
      <c r="G27" s="484"/>
      <c r="H27" s="484"/>
      <c r="I27" s="484"/>
      <c r="J27" s="111"/>
      <c r="K27" s="234">
        <v>676.5</v>
      </c>
      <c r="L27" s="117">
        <f t="shared" si="0"/>
        <v>0</v>
      </c>
      <c r="M27" s="25"/>
      <c r="N27" s="25"/>
    </row>
    <row r="28" spans="1:14" s="8" customFormat="1" ht="16.75" customHeight="1">
      <c r="A28" s="25"/>
      <c r="B28" s="25"/>
      <c r="C28" s="482" t="s">
        <v>346</v>
      </c>
      <c r="D28" s="482"/>
      <c r="E28" s="228" t="s">
        <v>347</v>
      </c>
      <c r="F28" s="483"/>
      <c r="G28" s="483"/>
      <c r="H28" s="483"/>
      <c r="I28" s="483"/>
      <c r="J28" s="111"/>
      <c r="K28" s="234">
        <v>676.5</v>
      </c>
      <c r="L28" s="117">
        <f t="shared" si="0"/>
        <v>0</v>
      </c>
      <c r="M28" s="25"/>
      <c r="N28" s="25"/>
    </row>
    <row r="29" spans="1:14" s="8" customFormat="1" ht="16.75" customHeight="1">
      <c r="A29" s="25"/>
      <c r="B29" s="25"/>
      <c r="C29" s="482" t="s">
        <v>348</v>
      </c>
      <c r="D29" s="482"/>
      <c r="E29" s="228" t="s">
        <v>349</v>
      </c>
      <c r="F29" s="484"/>
      <c r="G29" s="484"/>
      <c r="H29" s="484"/>
      <c r="I29" s="484"/>
      <c r="J29" s="111"/>
      <c r="K29" s="234">
        <v>676.5</v>
      </c>
      <c r="L29" s="117">
        <f t="shared" si="0"/>
        <v>0</v>
      </c>
      <c r="M29" s="25"/>
      <c r="N29" s="25"/>
    </row>
    <row r="30" spans="1:14" s="8" customFormat="1" ht="16.75" customHeight="1">
      <c r="A30" s="25"/>
      <c r="B30" s="25"/>
      <c r="C30" s="482" t="s">
        <v>528</v>
      </c>
      <c r="D30" s="482"/>
      <c r="E30" s="228" t="s">
        <v>350</v>
      </c>
      <c r="F30" s="484" t="s">
        <v>513</v>
      </c>
      <c r="G30" s="484"/>
      <c r="H30" s="484"/>
      <c r="I30" s="484"/>
      <c r="J30" s="111"/>
      <c r="K30" s="234">
        <v>676.5</v>
      </c>
      <c r="L30" s="117">
        <f t="shared" ref="L30" si="8">J30*K30</f>
        <v>0</v>
      </c>
      <c r="M30" s="25"/>
      <c r="N30" s="25"/>
    </row>
    <row r="31" spans="1:14" s="8" customFormat="1" ht="16.75" customHeight="1">
      <c r="A31" s="25"/>
      <c r="B31" s="25"/>
      <c r="C31" s="482" t="s">
        <v>529</v>
      </c>
      <c r="D31" s="482"/>
      <c r="E31" s="228" t="s">
        <v>350</v>
      </c>
      <c r="F31" s="484" t="s">
        <v>258</v>
      </c>
      <c r="G31" s="484"/>
      <c r="H31" s="484"/>
      <c r="I31" s="484"/>
      <c r="J31" s="111"/>
      <c r="K31" s="234">
        <v>676.5</v>
      </c>
      <c r="L31" s="117">
        <f t="shared" si="0"/>
        <v>0</v>
      </c>
      <c r="M31" s="25"/>
      <c r="N31" s="25"/>
    </row>
    <row r="32" spans="1:14" s="8" customFormat="1" ht="20.149999999999999" customHeight="1">
      <c r="A32" s="25"/>
      <c r="B32" s="25"/>
      <c r="C32" s="489" t="s">
        <v>209</v>
      </c>
      <c r="D32" s="489"/>
      <c r="E32" s="489"/>
      <c r="F32" s="489"/>
      <c r="G32" s="489"/>
      <c r="H32" s="489"/>
      <c r="I32" s="489"/>
      <c r="J32" s="488"/>
      <c r="K32" s="418"/>
      <c r="L32" s="418"/>
      <c r="M32" s="25"/>
      <c r="N32" s="25"/>
    </row>
    <row r="33" spans="1:14" s="8" customFormat="1" ht="16.75" customHeight="1">
      <c r="A33" s="25"/>
      <c r="B33" s="25"/>
      <c r="C33" s="482" t="s">
        <v>351</v>
      </c>
      <c r="D33" s="482"/>
      <c r="E33" s="185" t="s">
        <v>352</v>
      </c>
      <c r="F33" s="487"/>
      <c r="G33" s="487"/>
      <c r="H33" s="487"/>
      <c r="I33" s="487"/>
      <c r="J33" s="111"/>
      <c r="K33" s="234">
        <v>781</v>
      </c>
      <c r="L33" s="117">
        <f t="shared" ref="L33:L51" si="9">J33*K33</f>
        <v>0</v>
      </c>
      <c r="M33" s="25"/>
      <c r="N33" s="25"/>
    </row>
    <row r="34" spans="1:14" s="8" customFormat="1" ht="16.75" customHeight="1">
      <c r="A34" s="25"/>
      <c r="B34" s="25"/>
      <c r="C34" s="482" t="s">
        <v>530</v>
      </c>
      <c r="D34" s="482"/>
      <c r="E34" s="185" t="s">
        <v>353</v>
      </c>
      <c r="F34" s="487" t="s">
        <v>258</v>
      </c>
      <c r="G34" s="487"/>
      <c r="H34" s="487"/>
      <c r="I34" s="487"/>
      <c r="J34" s="111"/>
      <c r="K34" s="234">
        <v>885.5</v>
      </c>
      <c r="L34" s="117">
        <f t="shared" si="9"/>
        <v>0</v>
      </c>
      <c r="M34" s="25"/>
      <c r="N34" s="25"/>
    </row>
    <row r="35" spans="1:14" s="8" customFormat="1" ht="16.75" customHeight="1">
      <c r="A35" s="25"/>
      <c r="B35" s="25"/>
      <c r="C35" s="482" t="s">
        <v>531</v>
      </c>
      <c r="D35" s="482"/>
      <c r="E35" s="185" t="s">
        <v>353</v>
      </c>
      <c r="F35" s="487" t="s">
        <v>210</v>
      </c>
      <c r="G35" s="487"/>
      <c r="H35" s="487"/>
      <c r="I35" s="487"/>
      <c r="J35" s="111"/>
      <c r="K35" s="234">
        <v>885.5</v>
      </c>
      <c r="L35" s="117">
        <f t="shared" ref="L35" si="10">J35*K35</f>
        <v>0</v>
      </c>
      <c r="M35" s="25"/>
      <c r="N35" s="25"/>
    </row>
    <row r="36" spans="1:14" s="8" customFormat="1" ht="16.75" customHeight="1">
      <c r="A36" s="25"/>
      <c r="B36" s="25"/>
      <c r="C36" s="482" t="s">
        <v>532</v>
      </c>
      <c r="D36" s="482"/>
      <c r="E36" s="185" t="s">
        <v>354</v>
      </c>
      <c r="F36" s="483" t="s">
        <v>536</v>
      </c>
      <c r="G36" s="483"/>
      <c r="H36" s="483"/>
      <c r="I36" s="483"/>
      <c r="J36" s="111"/>
      <c r="K36" s="234">
        <v>720.5</v>
      </c>
      <c r="L36" s="117">
        <f t="shared" si="9"/>
        <v>0</v>
      </c>
      <c r="M36" s="25"/>
      <c r="N36" s="25"/>
    </row>
    <row r="37" spans="1:14" s="8" customFormat="1" ht="16.75" customHeight="1">
      <c r="A37" s="25"/>
      <c r="B37" s="25"/>
      <c r="C37" s="482" t="s">
        <v>533</v>
      </c>
      <c r="D37" s="482"/>
      <c r="E37" s="185" t="s">
        <v>354</v>
      </c>
      <c r="F37" s="483" t="s">
        <v>537</v>
      </c>
      <c r="G37" s="483"/>
      <c r="H37" s="483"/>
      <c r="I37" s="483"/>
      <c r="J37" s="111"/>
      <c r="K37" s="234">
        <v>720.5</v>
      </c>
      <c r="L37" s="117">
        <f t="shared" ref="L37:L38" si="11">J37*K37</f>
        <v>0</v>
      </c>
      <c r="M37" s="25"/>
      <c r="N37" s="25"/>
    </row>
    <row r="38" spans="1:14" s="8" customFormat="1" ht="16.75" customHeight="1">
      <c r="A38" s="25"/>
      <c r="B38" s="25"/>
      <c r="C38" s="482" t="s">
        <v>534</v>
      </c>
      <c r="D38" s="482"/>
      <c r="E38" s="185" t="s">
        <v>354</v>
      </c>
      <c r="F38" s="483" t="s">
        <v>538</v>
      </c>
      <c r="G38" s="483"/>
      <c r="H38" s="483"/>
      <c r="I38" s="483"/>
      <c r="J38" s="111"/>
      <c r="K38" s="234">
        <v>720.5</v>
      </c>
      <c r="L38" s="117">
        <f t="shared" si="11"/>
        <v>0</v>
      </c>
      <c r="M38" s="25"/>
      <c r="N38" s="25"/>
    </row>
    <row r="39" spans="1:14" s="8" customFormat="1" ht="16.75" customHeight="1">
      <c r="A39" s="25"/>
      <c r="B39" s="25"/>
      <c r="C39" s="482" t="s">
        <v>535</v>
      </c>
      <c r="D39" s="482"/>
      <c r="E39" s="185" t="s">
        <v>354</v>
      </c>
      <c r="F39" s="483" t="s">
        <v>539</v>
      </c>
      <c r="G39" s="483"/>
      <c r="H39" s="483"/>
      <c r="I39" s="483"/>
      <c r="J39" s="111"/>
      <c r="K39" s="234">
        <v>720.5</v>
      </c>
      <c r="L39" s="117">
        <f t="shared" ref="L39" si="12">J39*K39</f>
        <v>0</v>
      </c>
      <c r="M39" s="25"/>
      <c r="N39" s="25"/>
    </row>
    <row r="40" spans="1:14" s="8" customFormat="1" ht="16.75" customHeight="1">
      <c r="A40" s="25"/>
      <c r="B40" s="25"/>
      <c r="C40" s="482" t="s">
        <v>355</v>
      </c>
      <c r="D40" s="482"/>
      <c r="E40" s="185" t="s">
        <v>356</v>
      </c>
      <c r="F40" s="487" t="s">
        <v>210</v>
      </c>
      <c r="G40" s="487"/>
      <c r="H40" s="487"/>
      <c r="I40" s="487"/>
      <c r="J40" s="111"/>
      <c r="K40" s="234">
        <v>973.5</v>
      </c>
      <c r="L40" s="117">
        <f t="shared" si="9"/>
        <v>0</v>
      </c>
      <c r="M40" s="25"/>
      <c r="N40" s="25"/>
    </row>
    <row r="41" spans="1:14" s="8" customFormat="1" ht="16.75" customHeight="1">
      <c r="A41" s="25"/>
      <c r="B41" s="25"/>
      <c r="C41" s="482" t="s">
        <v>357</v>
      </c>
      <c r="D41" s="482"/>
      <c r="E41" s="185" t="s">
        <v>358</v>
      </c>
      <c r="F41" s="487" t="s">
        <v>210</v>
      </c>
      <c r="G41" s="487"/>
      <c r="H41" s="487"/>
      <c r="I41" s="487"/>
      <c r="J41" s="111"/>
      <c r="K41" s="234">
        <v>720.5</v>
      </c>
      <c r="L41" s="117">
        <f t="shared" si="9"/>
        <v>0</v>
      </c>
      <c r="M41" s="25"/>
      <c r="N41" s="25"/>
    </row>
    <row r="42" spans="1:14" s="8" customFormat="1" ht="16.75" customHeight="1">
      <c r="A42" s="25"/>
      <c r="B42" s="25"/>
      <c r="C42" s="482" t="s">
        <v>541</v>
      </c>
      <c r="D42" s="482"/>
      <c r="E42" s="185" t="s">
        <v>359</v>
      </c>
      <c r="F42" s="487" t="s">
        <v>538</v>
      </c>
      <c r="G42" s="487"/>
      <c r="H42" s="487"/>
      <c r="I42" s="487"/>
      <c r="J42" s="111"/>
      <c r="K42" s="234">
        <v>1149.5</v>
      </c>
      <c r="L42" s="117">
        <f t="shared" si="9"/>
        <v>0</v>
      </c>
      <c r="M42" s="25"/>
      <c r="N42" s="25"/>
    </row>
    <row r="43" spans="1:14" s="8" customFormat="1" ht="16.75" customHeight="1">
      <c r="A43" s="25"/>
      <c r="B43" s="25"/>
      <c r="C43" s="482" t="s">
        <v>542</v>
      </c>
      <c r="D43" s="482"/>
      <c r="E43" s="185" t="s">
        <v>359</v>
      </c>
      <c r="F43" s="487" t="s">
        <v>540</v>
      </c>
      <c r="G43" s="487"/>
      <c r="H43" s="487"/>
      <c r="I43" s="487"/>
      <c r="J43" s="111"/>
      <c r="K43" s="234">
        <v>1149.5</v>
      </c>
      <c r="L43" s="117">
        <f t="shared" ref="L43" si="13">J43*K43</f>
        <v>0</v>
      </c>
      <c r="M43" s="25"/>
      <c r="N43" s="25"/>
    </row>
    <row r="44" spans="1:14" s="8" customFormat="1" ht="16.75" customHeight="1">
      <c r="A44" s="25"/>
      <c r="B44" s="25"/>
      <c r="C44" s="482" t="s">
        <v>543</v>
      </c>
      <c r="D44" s="482"/>
      <c r="E44" s="185" t="s">
        <v>360</v>
      </c>
      <c r="F44" s="487" t="s">
        <v>538</v>
      </c>
      <c r="G44" s="487"/>
      <c r="H44" s="487"/>
      <c r="I44" s="487"/>
      <c r="J44" s="111"/>
      <c r="K44" s="234">
        <v>885.5</v>
      </c>
      <c r="L44" s="117">
        <f t="shared" si="9"/>
        <v>0</v>
      </c>
      <c r="M44" s="25"/>
      <c r="N44" s="25"/>
    </row>
    <row r="45" spans="1:14" s="8" customFormat="1" ht="16.75" customHeight="1">
      <c r="A45" s="25"/>
      <c r="B45" s="25"/>
      <c r="C45" s="482" t="s">
        <v>544</v>
      </c>
      <c r="D45" s="482"/>
      <c r="E45" s="185" t="s">
        <v>360</v>
      </c>
      <c r="F45" s="487" t="s">
        <v>540</v>
      </c>
      <c r="G45" s="487"/>
      <c r="H45" s="487"/>
      <c r="I45" s="487"/>
      <c r="J45" s="111"/>
      <c r="K45" s="234">
        <v>885.5</v>
      </c>
      <c r="L45" s="117">
        <f t="shared" ref="L45" si="14">J45*K45</f>
        <v>0</v>
      </c>
      <c r="M45" s="25"/>
      <c r="N45" s="25"/>
    </row>
    <row r="46" spans="1:14" s="8" customFormat="1" ht="16.75" customHeight="1">
      <c r="A46" s="25"/>
      <c r="B46" s="25"/>
      <c r="C46" s="482" t="s">
        <v>545</v>
      </c>
      <c r="D46" s="482"/>
      <c r="E46" s="185" t="s">
        <v>361</v>
      </c>
      <c r="F46" s="487" t="s">
        <v>536</v>
      </c>
      <c r="G46" s="487"/>
      <c r="H46" s="487"/>
      <c r="I46" s="487"/>
      <c r="J46" s="111"/>
      <c r="K46" s="234">
        <v>1149.5</v>
      </c>
      <c r="L46" s="117">
        <f t="shared" si="9"/>
        <v>0</v>
      </c>
      <c r="M46" s="25"/>
      <c r="N46" s="25"/>
    </row>
    <row r="47" spans="1:14" s="8" customFormat="1" ht="16.75" customHeight="1">
      <c r="A47" s="25"/>
      <c r="B47" s="25"/>
      <c r="C47" s="482" t="s">
        <v>546</v>
      </c>
      <c r="D47" s="482"/>
      <c r="E47" s="185" t="s">
        <v>361</v>
      </c>
      <c r="F47" s="487" t="s">
        <v>540</v>
      </c>
      <c r="G47" s="487"/>
      <c r="H47" s="487"/>
      <c r="I47" s="487"/>
      <c r="J47" s="111"/>
      <c r="K47" s="234">
        <v>1149.5</v>
      </c>
      <c r="L47" s="117">
        <f t="shared" ref="L47" si="15">J47*K47</f>
        <v>0</v>
      </c>
      <c r="M47" s="25"/>
      <c r="N47" s="25"/>
    </row>
    <row r="48" spans="1:14" s="8" customFormat="1" ht="16.75" customHeight="1">
      <c r="A48" s="25"/>
      <c r="B48" s="25"/>
      <c r="C48" s="482" t="s">
        <v>547</v>
      </c>
      <c r="D48" s="482"/>
      <c r="E48" s="185" t="s">
        <v>362</v>
      </c>
      <c r="F48" s="487" t="s">
        <v>536</v>
      </c>
      <c r="G48" s="487"/>
      <c r="H48" s="487"/>
      <c r="I48" s="487"/>
      <c r="J48" s="111"/>
      <c r="K48" s="234">
        <v>885.5</v>
      </c>
      <c r="L48" s="117">
        <f t="shared" si="9"/>
        <v>0</v>
      </c>
      <c r="M48" s="25"/>
      <c r="N48" s="25"/>
    </row>
    <row r="49" spans="1:14" s="8" customFormat="1" ht="16.75" customHeight="1">
      <c r="A49" s="25"/>
      <c r="B49" s="25"/>
      <c r="C49" s="482" t="s">
        <v>548</v>
      </c>
      <c r="D49" s="482"/>
      <c r="E49" s="185" t="s">
        <v>362</v>
      </c>
      <c r="F49" s="487" t="s">
        <v>540</v>
      </c>
      <c r="G49" s="487"/>
      <c r="H49" s="487"/>
      <c r="I49" s="487"/>
      <c r="J49" s="111"/>
      <c r="K49" s="234">
        <v>885.5</v>
      </c>
      <c r="L49" s="117">
        <f t="shared" ref="L49" si="16">J49*K49</f>
        <v>0</v>
      </c>
      <c r="M49" s="25"/>
      <c r="N49" s="25"/>
    </row>
    <row r="50" spans="1:14" s="8" customFormat="1" ht="16.75" customHeight="1">
      <c r="A50" s="25"/>
      <c r="B50" s="25"/>
      <c r="C50" s="482" t="s">
        <v>549</v>
      </c>
      <c r="D50" s="482"/>
      <c r="E50" s="185" t="s">
        <v>363</v>
      </c>
      <c r="F50" s="487" t="s">
        <v>258</v>
      </c>
      <c r="G50" s="487"/>
      <c r="H50" s="487"/>
      <c r="I50" s="487"/>
      <c r="J50" s="111"/>
      <c r="K50" s="234">
        <v>1270.5</v>
      </c>
      <c r="L50" s="117">
        <f t="shared" si="9"/>
        <v>0</v>
      </c>
      <c r="M50" s="25"/>
      <c r="N50" s="25"/>
    </row>
    <row r="51" spans="1:14" s="8" customFormat="1" ht="16.75" customHeight="1">
      <c r="A51" s="25"/>
      <c r="B51" s="25"/>
      <c r="C51" s="482" t="s">
        <v>550</v>
      </c>
      <c r="D51" s="482"/>
      <c r="E51" s="185" t="s">
        <v>363</v>
      </c>
      <c r="F51" s="487" t="s">
        <v>552</v>
      </c>
      <c r="G51" s="487"/>
      <c r="H51" s="487"/>
      <c r="I51" s="487"/>
      <c r="J51" s="111"/>
      <c r="K51" s="234">
        <v>1270.5</v>
      </c>
      <c r="L51" s="117">
        <f t="shared" si="9"/>
        <v>0</v>
      </c>
      <c r="M51" s="25"/>
      <c r="N51" s="25"/>
    </row>
    <row r="52" spans="1:14" s="8" customFormat="1" ht="16.75" customHeight="1">
      <c r="A52" s="25"/>
      <c r="B52" s="25"/>
      <c r="C52" s="482" t="s">
        <v>551</v>
      </c>
      <c r="D52" s="482"/>
      <c r="E52" s="185" t="s">
        <v>363</v>
      </c>
      <c r="F52" s="487" t="s">
        <v>270</v>
      </c>
      <c r="G52" s="487"/>
      <c r="H52" s="487"/>
      <c r="I52" s="487"/>
      <c r="J52" s="111"/>
      <c r="K52" s="234">
        <v>1270.5</v>
      </c>
      <c r="L52" s="117">
        <f t="shared" ref="L52" si="17">J52*K52</f>
        <v>0</v>
      </c>
      <c r="M52" s="25"/>
      <c r="N52" s="25"/>
    </row>
    <row r="53" spans="1:14" s="8" customFormat="1" ht="19.75" customHeight="1">
      <c r="A53" s="25"/>
      <c r="B53" s="25"/>
      <c r="C53" s="418" t="s">
        <v>364</v>
      </c>
      <c r="D53" s="418"/>
      <c r="E53" s="418"/>
      <c r="F53" s="418"/>
      <c r="G53" s="418"/>
      <c r="H53" s="418"/>
      <c r="I53" s="418"/>
      <c r="J53" s="488"/>
      <c r="K53" s="418"/>
      <c r="L53" s="418"/>
      <c r="M53" s="25"/>
      <c r="N53" s="25"/>
    </row>
    <row r="54" spans="1:14" s="8" customFormat="1" ht="42.65" customHeight="1">
      <c r="A54" s="25"/>
      <c r="B54" s="25"/>
      <c r="C54" s="482" t="s">
        <v>365</v>
      </c>
      <c r="D54" s="482"/>
      <c r="E54" s="229" t="s">
        <v>366</v>
      </c>
      <c r="F54" s="484" t="s">
        <v>687</v>
      </c>
      <c r="G54" s="484"/>
      <c r="H54" s="484"/>
      <c r="I54" s="484"/>
      <c r="J54" s="111"/>
      <c r="K54" s="208">
        <v>1963.5</v>
      </c>
      <c r="L54" s="117">
        <f>J54*K54</f>
        <v>0</v>
      </c>
      <c r="M54" s="25"/>
      <c r="N54" s="25"/>
    </row>
    <row r="55" spans="1:14" s="8" customFormat="1" ht="42.65" customHeight="1">
      <c r="A55" s="25"/>
      <c r="B55" s="25"/>
      <c r="C55" s="482" t="s">
        <v>367</v>
      </c>
      <c r="D55" s="482"/>
      <c r="E55" s="229" t="s">
        <v>368</v>
      </c>
      <c r="F55" s="484" t="s">
        <v>688</v>
      </c>
      <c r="G55" s="484"/>
      <c r="H55" s="484"/>
      <c r="I55" s="484"/>
      <c r="J55" s="111"/>
      <c r="K55" s="208">
        <v>2667.5</v>
      </c>
      <c r="L55" s="117">
        <f>J55*K55</f>
        <v>0</v>
      </c>
      <c r="M55" s="25"/>
      <c r="N55" s="25"/>
    </row>
    <row r="56" spans="1:14" s="8" customFormat="1" ht="42.65" customHeight="1">
      <c r="A56" s="25"/>
      <c r="B56" s="25"/>
      <c r="C56" s="482" t="s">
        <v>369</v>
      </c>
      <c r="D56" s="482"/>
      <c r="E56" s="229" t="s">
        <v>370</v>
      </c>
      <c r="F56" s="484" t="s">
        <v>689</v>
      </c>
      <c r="G56" s="484"/>
      <c r="H56" s="484"/>
      <c r="I56" s="484"/>
      <c r="J56" s="111"/>
      <c r="K56" s="208">
        <v>4625.5</v>
      </c>
      <c r="L56" s="117">
        <f>J56*K56</f>
        <v>0</v>
      </c>
      <c r="M56" s="25"/>
      <c r="N56" s="25"/>
    </row>
    <row r="57" spans="1:14" s="8" customFormat="1" ht="19.75" customHeight="1">
      <c r="A57" s="25"/>
      <c r="B57" s="25"/>
      <c r="C57" s="418" t="s">
        <v>211</v>
      </c>
      <c r="D57" s="418"/>
      <c r="E57" s="418"/>
      <c r="F57" s="418"/>
      <c r="G57" s="418"/>
      <c r="H57" s="418"/>
      <c r="I57" s="418"/>
      <c r="J57" s="488"/>
      <c r="K57" s="418"/>
      <c r="L57" s="418"/>
      <c r="M57" s="25"/>
      <c r="N57" s="25"/>
    </row>
    <row r="58" spans="1:14" s="8" customFormat="1" ht="16.75" customHeight="1">
      <c r="A58" s="25"/>
      <c r="B58" s="25"/>
      <c r="C58" s="482" t="s">
        <v>553</v>
      </c>
      <c r="D58" s="482"/>
      <c r="E58" s="228" t="s">
        <v>371</v>
      </c>
      <c r="F58" s="483" t="s">
        <v>258</v>
      </c>
      <c r="G58" s="483"/>
      <c r="H58" s="483"/>
      <c r="I58" s="483"/>
      <c r="J58" s="111"/>
      <c r="K58" s="208">
        <v>302.5</v>
      </c>
      <c r="L58" s="117">
        <f t="shared" ref="L58:L88" si="18">J58*K58</f>
        <v>0</v>
      </c>
      <c r="M58" s="25"/>
      <c r="N58" s="25"/>
    </row>
    <row r="59" spans="1:14" s="8" customFormat="1" ht="16.75" customHeight="1">
      <c r="A59" s="25"/>
      <c r="B59" s="25"/>
      <c r="C59" s="482" t="s">
        <v>554</v>
      </c>
      <c r="D59" s="482"/>
      <c r="E59" s="228" t="s">
        <v>371</v>
      </c>
      <c r="F59" s="483" t="s">
        <v>513</v>
      </c>
      <c r="G59" s="483"/>
      <c r="H59" s="483"/>
      <c r="I59" s="483"/>
      <c r="J59" s="111"/>
      <c r="K59" s="208">
        <v>302.5</v>
      </c>
      <c r="L59" s="117">
        <f t="shared" ref="L59" si="19">J59*K59</f>
        <v>0</v>
      </c>
      <c r="M59" s="25"/>
      <c r="N59" s="25"/>
    </row>
    <row r="60" spans="1:14" s="8" customFormat="1" ht="16.75" customHeight="1">
      <c r="A60" s="25"/>
      <c r="B60" s="25"/>
      <c r="C60" s="482" t="s">
        <v>372</v>
      </c>
      <c r="D60" s="482"/>
      <c r="E60" s="228" t="s">
        <v>373</v>
      </c>
      <c r="F60" s="483"/>
      <c r="G60" s="483"/>
      <c r="H60" s="483"/>
      <c r="I60" s="483"/>
      <c r="J60" s="111"/>
      <c r="K60" s="208">
        <v>396</v>
      </c>
      <c r="L60" s="117">
        <f t="shared" si="18"/>
        <v>0</v>
      </c>
      <c r="M60" s="25"/>
      <c r="N60" s="25"/>
    </row>
    <row r="61" spans="1:14" s="8" customFormat="1" ht="16.75" customHeight="1">
      <c r="A61" s="25"/>
      <c r="B61" s="25"/>
      <c r="C61" s="482" t="s">
        <v>374</v>
      </c>
      <c r="D61" s="482"/>
      <c r="E61" s="228" t="s">
        <v>375</v>
      </c>
      <c r="F61" s="483" t="s">
        <v>210</v>
      </c>
      <c r="G61" s="483"/>
      <c r="H61" s="483"/>
      <c r="I61" s="483"/>
      <c r="J61" s="111"/>
      <c r="K61" s="208">
        <v>291.5</v>
      </c>
      <c r="L61" s="117">
        <f t="shared" si="18"/>
        <v>0</v>
      </c>
      <c r="M61" s="25"/>
      <c r="N61" s="25"/>
    </row>
    <row r="62" spans="1:14" s="8" customFormat="1" ht="16.75" customHeight="1">
      <c r="A62" s="25"/>
      <c r="B62" s="25"/>
      <c r="C62" s="482" t="s">
        <v>376</v>
      </c>
      <c r="D62" s="482"/>
      <c r="E62" s="228" t="s">
        <v>377</v>
      </c>
      <c r="F62" s="483"/>
      <c r="G62" s="483"/>
      <c r="H62" s="483"/>
      <c r="I62" s="483"/>
      <c r="J62" s="111"/>
      <c r="K62" s="208">
        <v>451</v>
      </c>
      <c r="L62" s="117">
        <f t="shared" si="18"/>
        <v>0</v>
      </c>
      <c r="M62" s="25"/>
      <c r="N62" s="25"/>
    </row>
    <row r="63" spans="1:14" s="8" customFormat="1" ht="16.75" customHeight="1">
      <c r="A63" s="25"/>
      <c r="B63" s="25"/>
      <c r="C63" s="482" t="s">
        <v>555</v>
      </c>
      <c r="D63" s="482"/>
      <c r="E63" s="228" t="s">
        <v>378</v>
      </c>
      <c r="F63" s="484" t="s">
        <v>258</v>
      </c>
      <c r="G63" s="484"/>
      <c r="H63" s="484"/>
      <c r="I63" s="484"/>
      <c r="J63" s="111"/>
      <c r="K63" s="208">
        <v>478.5</v>
      </c>
      <c r="L63" s="117">
        <f t="shared" si="18"/>
        <v>0</v>
      </c>
      <c r="M63" s="25"/>
      <c r="N63" s="25"/>
    </row>
    <row r="64" spans="1:14" s="8" customFormat="1" ht="16.75" customHeight="1">
      <c r="A64" s="25"/>
      <c r="B64" s="25"/>
      <c r="C64" s="482" t="s">
        <v>556</v>
      </c>
      <c r="D64" s="482"/>
      <c r="E64" s="228" t="s">
        <v>378</v>
      </c>
      <c r="F64" s="484" t="s">
        <v>210</v>
      </c>
      <c r="G64" s="484"/>
      <c r="H64" s="484"/>
      <c r="I64" s="484"/>
      <c r="J64" s="111"/>
      <c r="K64" s="208">
        <v>478.5</v>
      </c>
      <c r="L64" s="117">
        <f t="shared" ref="L64" si="20">J64*K64</f>
        <v>0</v>
      </c>
      <c r="M64" s="25"/>
      <c r="N64" s="25"/>
    </row>
    <row r="65" spans="1:14" s="8" customFormat="1" ht="16.75" customHeight="1">
      <c r="A65" s="25"/>
      <c r="B65" s="25"/>
      <c r="C65" s="482" t="s">
        <v>557</v>
      </c>
      <c r="D65" s="482"/>
      <c r="E65" s="228" t="s">
        <v>379</v>
      </c>
      <c r="F65" s="484" t="s">
        <v>258</v>
      </c>
      <c r="G65" s="484"/>
      <c r="H65" s="484"/>
      <c r="I65" s="484"/>
      <c r="J65" s="111"/>
      <c r="K65" s="208">
        <v>478.5</v>
      </c>
      <c r="L65" s="117">
        <f t="shared" si="18"/>
        <v>0</v>
      </c>
      <c r="M65" s="25"/>
      <c r="N65" s="25"/>
    </row>
    <row r="66" spans="1:14" s="8" customFormat="1" ht="16.75" customHeight="1">
      <c r="A66" s="25"/>
      <c r="B66" s="25"/>
      <c r="C66" s="482" t="s">
        <v>558</v>
      </c>
      <c r="D66" s="482"/>
      <c r="E66" s="228" t="s">
        <v>379</v>
      </c>
      <c r="F66" s="484" t="s">
        <v>210</v>
      </c>
      <c r="G66" s="484"/>
      <c r="H66" s="484"/>
      <c r="I66" s="484"/>
      <c r="J66" s="111"/>
      <c r="K66" s="208">
        <v>478.5</v>
      </c>
      <c r="L66" s="117">
        <f t="shared" ref="L66" si="21">J66*K66</f>
        <v>0</v>
      </c>
      <c r="M66" s="25"/>
      <c r="N66" s="25"/>
    </row>
    <row r="67" spans="1:14" s="8" customFormat="1" ht="16.75" customHeight="1">
      <c r="A67" s="25"/>
      <c r="B67" s="25"/>
      <c r="C67" s="482" t="s">
        <v>564</v>
      </c>
      <c r="D67" s="482"/>
      <c r="E67" s="228" t="s">
        <v>380</v>
      </c>
      <c r="F67" s="484" t="s">
        <v>559</v>
      </c>
      <c r="G67" s="484"/>
      <c r="H67" s="484"/>
      <c r="I67" s="484"/>
      <c r="J67" s="111"/>
      <c r="K67" s="208">
        <v>676.5</v>
      </c>
      <c r="L67" s="117">
        <f t="shared" si="18"/>
        <v>0</v>
      </c>
      <c r="M67" s="25"/>
      <c r="N67" s="25"/>
    </row>
    <row r="68" spans="1:14" s="8" customFormat="1" ht="16.75" customHeight="1">
      <c r="A68" s="25"/>
      <c r="B68" s="25"/>
      <c r="C68" s="482" t="s">
        <v>565</v>
      </c>
      <c r="D68" s="482"/>
      <c r="E68" s="228" t="s">
        <v>380</v>
      </c>
      <c r="F68" s="484" t="s">
        <v>560</v>
      </c>
      <c r="G68" s="484"/>
      <c r="H68" s="484"/>
      <c r="I68" s="484"/>
      <c r="J68" s="111"/>
      <c r="K68" s="208">
        <v>676.5</v>
      </c>
      <c r="L68" s="117">
        <f t="shared" ref="L68:L69" si="22">J68*K68</f>
        <v>0</v>
      </c>
      <c r="M68" s="25"/>
      <c r="N68" s="25"/>
    </row>
    <row r="69" spans="1:14" s="8" customFormat="1" ht="16.75" customHeight="1">
      <c r="A69" s="25"/>
      <c r="B69" s="25"/>
      <c r="C69" s="482" t="s">
        <v>566</v>
      </c>
      <c r="D69" s="482"/>
      <c r="E69" s="228" t="s">
        <v>380</v>
      </c>
      <c r="F69" s="484" t="s">
        <v>561</v>
      </c>
      <c r="G69" s="484"/>
      <c r="H69" s="484"/>
      <c r="I69" s="484"/>
      <c r="J69" s="111"/>
      <c r="K69" s="208">
        <v>676.5</v>
      </c>
      <c r="L69" s="117">
        <f t="shared" si="22"/>
        <v>0</v>
      </c>
      <c r="M69" s="25"/>
      <c r="N69" s="25"/>
    </row>
    <row r="70" spans="1:14" s="8" customFormat="1" ht="16.75" customHeight="1">
      <c r="A70" s="25"/>
      <c r="B70" s="25"/>
      <c r="C70" s="482" t="s">
        <v>567</v>
      </c>
      <c r="D70" s="482"/>
      <c r="E70" s="228" t="s">
        <v>380</v>
      </c>
      <c r="F70" s="484" t="s">
        <v>562</v>
      </c>
      <c r="G70" s="484"/>
      <c r="H70" s="484"/>
      <c r="I70" s="484"/>
      <c r="J70" s="111"/>
      <c r="K70" s="208">
        <v>676.5</v>
      </c>
      <c r="L70" s="117">
        <f t="shared" ref="L70" si="23">J70*K70</f>
        <v>0</v>
      </c>
      <c r="M70" s="25"/>
      <c r="N70" s="25"/>
    </row>
    <row r="71" spans="1:14" s="8" customFormat="1" ht="16.75" customHeight="1">
      <c r="A71" s="25"/>
      <c r="B71" s="25"/>
      <c r="C71" s="482" t="s">
        <v>568</v>
      </c>
      <c r="D71" s="482"/>
      <c r="E71" s="228" t="s">
        <v>380</v>
      </c>
      <c r="F71" s="484" t="s">
        <v>563</v>
      </c>
      <c r="G71" s="484"/>
      <c r="H71" s="484"/>
      <c r="I71" s="484"/>
      <c r="J71" s="111"/>
      <c r="K71" s="208">
        <v>676.5</v>
      </c>
      <c r="L71" s="117">
        <f t="shared" ref="L71" si="24">J71*K71</f>
        <v>0</v>
      </c>
      <c r="M71" s="25"/>
      <c r="N71" s="25"/>
    </row>
    <row r="72" spans="1:14" s="8" customFormat="1" ht="16.75" customHeight="1">
      <c r="A72" s="25"/>
      <c r="B72" s="25"/>
      <c r="C72" s="482" t="s">
        <v>381</v>
      </c>
      <c r="D72" s="482"/>
      <c r="E72" s="228" t="s">
        <v>382</v>
      </c>
      <c r="F72" s="483"/>
      <c r="G72" s="483"/>
      <c r="H72" s="483"/>
      <c r="I72" s="483"/>
      <c r="J72" s="111"/>
      <c r="K72" s="208">
        <v>676.5</v>
      </c>
      <c r="L72" s="117">
        <f t="shared" si="18"/>
        <v>0</v>
      </c>
      <c r="M72" s="25"/>
      <c r="N72" s="25"/>
    </row>
    <row r="73" spans="1:14" s="8" customFormat="1" ht="16.75" customHeight="1">
      <c r="A73" s="25"/>
      <c r="B73" s="25"/>
      <c r="C73" s="482" t="s">
        <v>569</v>
      </c>
      <c r="D73" s="482"/>
      <c r="E73" s="228" t="s">
        <v>383</v>
      </c>
      <c r="F73" s="484" t="s">
        <v>512</v>
      </c>
      <c r="G73" s="484"/>
      <c r="H73" s="484"/>
      <c r="I73" s="484"/>
      <c r="J73" s="111"/>
      <c r="K73" s="208">
        <v>220</v>
      </c>
      <c r="L73" s="117">
        <f t="shared" si="18"/>
        <v>0</v>
      </c>
      <c r="M73" s="25"/>
      <c r="N73" s="25"/>
    </row>
    <row r="74" spans="1:14" s="8" customFormat="1" ht="16.75" customHeight="1">
      <c r="A74" s="25"/>
      <c r="B74" s="25"/>
      <c r="C74" s="482" t="s">
        <v>570</v>
      </c>
      <c r="D74" s="482"/>
      <c r="E74" s="228" t="s">
        <v>383</v>
      </c>
      <c r="F74" s="484" t="s">
        <v>563</v>
      </c>
      <c r="G74" s="484"/>
      <c r="H74" s="484"/>
      <c r="I74" s="484"/>
      <c r="J74" s="111"/>
      <c r="K74" s="208">
        <v>220</v>
      </c>
      <c r="L74" s="117">
        <f t="shared" si="18"/>
        <v>0</v>
      </c>
      <c r="M74" s="25"/>
      <c r="N74" s="25"/>
    </row>
    <row r="75" spans="1:14" s="8" customFormat="1" ht="16.75" customHeight="1">
      <c r="A75" s="25"/>
      <c r="B75" s="25"/>
      <c r="C75" s="482" t="s">
        <v>571</v>
      </c>
      <c r="D75" s="482"/>
      <c r="E75" s="228" t="s">
        <v>383</v>
      </c>
      <c r="F75" s="484" t="s">
        <v>572</v>
      </c>
      <c r="G75" s="484"/>
      <c r="H75" s="484"/>
      <c r="I75" s="484"/>
      <c r="J75" s="111"/>
      <c r="K75" s="208">
        <v>220</v>
      </c>
      <c r="L75" s="117">
        <f t="shared" ref="L75" si="25">J75*K75</f>
        <v>0</v>
      </c>
      <c r="M75" s="25"/>
      <c r="N75" s="25"/>
    </row>
    <row r="76" spans="1:14" s="8" customFormat="1" ht="16.75" customHeight="1">
      <c r="A76" s="25"/>
      <c r="B76" s="25"/>
      <c r="C76" s="482" t="s">
        <v>574</v>
      </c>
      <c r="D76" s="482"/>
      <c r="E76" s="228" t="s">
        <v>384</v>
      </c>
      <c r="F76" s="483" t="s">
        <v>258</v>
      </c>
      <c r="G76" s="483"/>
      <c r="H76" s="483"/>
      <c r="I76" s="483"/>
      <c r="J76" s="111"/>
      <c r="K76" s="208">
        <v>253</v>
      </c>
      <c r="L76" s="117">
        <f t="shared" si="18"/>
        <v>0</v>
      </c>
      <c r="M76" s="25"/>
      <c r="N76" s="25"/>
    </row>
    <row r="77" spans="1:14" s="8" customFormat="1" ht="16.75" customHeight="1">
      <c r="A77" s="25"/>
      <c r="B77" s="25"/>
      <c r="C77" s="482" t="s">
        <v>575</v>
      </c>
      <c r="D77" s="482"/>
      <c r="E77" s="228" t="s">
        <v>384</v>
      </c>
      <c r="F77" s="483" t="s">
        <v>573</v>
      </c>
      <c r="G77" s="483"/>
      <c r="H77" s="483"/>
      <c r="I77" s="483"/>
      <c r="J77" s="111"/>
      <c r="K77" s="208">
        <v>253</v>
      </c>
      <c r="L77" s="117">
        <f t="shared" ref="L77" si="26">J77*K77</f>
        <v>0</v>
      </c>
      <c r="M77" s="25"/>
      <c r="N77" s="25"/>
    </row>
    <row r="78" spans="1:14" s="8" customFormat="1" ht="16.75" customHeight="1">
      <c r="A78" s="25"/>
      <c r="B78" s="25"/>
      <c r="C78" s="482" t="s">
        <v>576</v>
      </c>
      <c r="D78" s="482"/>
      <c r="E78" s="228" t="s">
        <v>384</v>
      </c>
      <c r="F78" s="483" t="s">
        <v>259</v>
      </c>
      <c r="G78" s="483"/>
      <c r="H78" s="483"/>
      <c r="I78" s="483"/>
      <c r="J78" s="111"/>
      <c r="K78" s="208">
        <v>253</v>
      </c>
      <c r="L78" s="117">
        <f t="shared" ref="L78" si="27">J78*K78</f>
        <v>0</v>
      </c>
      <c r="M78" s="25"/>
      <c r="N78" s="25"/>
    </row>
    <row r="79" spans="1:14" s="8" customFormat="1" ht="16.75" customHeight="1">
      <c r="A79" s="25"/>
      <c r="B79" s="25"/>
      <c r="C79" s="482" t="s">
        <v>577</v>
      </c>
      <c r="D79" s="482"/>
      <c r="E79" s="228" t="s">
        <v>385</v>
      </c>
      <c r="F79" s="484" t="s">
        <v>210</v>
      </c>
      <c r="G79" s="484"/>
      <c r="H79" s="484"/>
      <c r="I79" s="484"/>
      <c r="J79" s="111"/>
      <c r="K79" s="208">
        <v>478.5</v>
      </c>
      <c r="L79" s="117">
        <f t="shared" si="18"/>
        <v>0</v>
      </c>
      <c r="M79" s="25"/>
      <c r="N79" s="25"/>
    </row>
    <row r="80" spans="1:14" s="8" customFormat="1" ht="16.75" customHeight="1">
      <c r="A80" s="25"/>
      <c r="B80" s="25"/>
      <c r="C80" s="482" t="s">
        <v>578</v>
      </c>
      <c r="D80" s="482"/>
      <c r="E80" s="228" t="s">
        <v>385</v>
      </c>
      <c r="F80" s="484" t="s">
        <v>583</v>
      </c>
      <c r="G80" s="484"/>
      <c r="H80" s="484"/>
      <c r="I80" s="484"/>
      <c r="J80" s="111"/>
      <c r="K80" s="208">
        <v>478.5</v>
      </c>
      <c r="L80" s="117">
        <f t="shared" ref="L80:L81" si="28">J80*K80</f>
        <v>0</v>
      </c>
      <c r="M80" s="25"/>
      <c r="N80" s="25"/>
    </row>
    <row r="81" spans="1:14" s="8" customFormat="1" ht="16.75" customHeight="1">
      <c r="A81" s="25"/>
      <c r="B81" s="25"/>
      <c r="C81" s="482" t="s">
        <v>579</v>
      </c>
      <c r="D81" s="482"/>
      <c r="E81" s="228" t="s">
        <v>385</v>
      </c>
      <c r="F81" s="484" t="s">
        <v>573</v>
      </c>
      <c r="G81" s="484"/>
      <c r="H81" s="484"/>
      <c r="I81" s="484"/>
      <c r="J81" s="111"/>
      <c r="K81" s="208">
        <v>478.5</v>
      </c>
      <c r="L81" s="117">
        <f t="shared" si="28"/>
        <v>0</v>
      </c>
      <c r="M81" s="25"/>
      <c r="N81" s="25"/>
    </row>
    <row r="82" spans="1:14" s="8" customFormat="1" ht="16.75" customHeight="1">
      <c r="A82" s="25"/>
      <c r="B82" s="25"/>
      <c r="C82" s="482" t="s">
        <v>580</v>
      </c>
      <c r="D82" s="482"/>
      <c r="E82" s="228" t="s">
        <v>385</v>
      </c>
      <c r="F82" s="484" t="s">
        <v>584</v>
      </c>
      <c r="G82" s="484"/>
      <c r="H82" s="484"/>
      <c r="I82" s="484"/>
      <c r="J82" s="111"/>
      <c r="K82" s="208">
        <v>478.5</v>
      </c>
      <c r="L82" s="117">
        <f t="shared" ref="L82:L83" si="29">J82*K82</f>
        <v>0</v>
      </c>
      <c r="M82" s="25"/>
      <c r="N82" s="25"/>
    </row>
    <row r="83" spans="1:14" s="8" customFormat="1" ht="16.75" customHeight="1">
      <c r="A83" s="25"/>
      <c r="B83" s="25"/>
      <c r="C83" s="482" t="s">
        <v>581</v>
      </c>
      <c r="D83" s="482"/>
      <c r="E83" s="228" t="s">
        <v>385</v>
      </c>
      <c r="F83" s="484" t="s">
        <v>563</v>
      </c>
      <c r="G83" s="484"/>
      <c r="H83" s="484"/>
      <c r="I83" s="484"/>
      <c r="J83" s="111"/>
      <c r="K83" s="208">
        <v>478.5</v>
      </c>
      <c r="L83" s="117">
        <f t="shared" si="29"/>
        <v>0</v>
      </c>
      <c r="M83" s="25"/>
      <c r="N83" s="25"/>
    </row>
    <row r="84" spans="1:14" s="8" customFormat="1" ht="16.75" customHeight="1">
      <c r="A84" s="25"/>
      <c r="B84" s="25"/>
      <c r="C84" s="482" t="s">
        <v>582</v>
      </c>
      <c r="D84" s="482"/>
      <c r="E84" s="228" t="s">
        <v>385</v>
      </c>
      <c r="F84" s="484" t="s">
        <v>585</v>
      </c>
      <c r="G84" s="484"/>
      <c r="H84" s="484"/>
      <c r="I84" s="484"/>
      <c r="J84" s="111"/>
      <c r="K84" s="208">
        <v>478.5</v>
      </c>
      <c r="L84" s="117">
        <f t="shared" ref="L84" si="30">J84*K84</f>
        <v>0</v>
      </c>
      <c r="M84" s="25"/>
      <c r="N84" s="25"/>
    </row>
    <row r="85" spans="1:14" s="8" customFormat="1" ht="16.75" customHeight="1">
      <c r="A85" s="25"/>
      <c r="B85" s="25"/>
      <c r="C85" s="482" t="s">
        <v>386</v>
      </c>
      <c r="D85" s="482"/>
      <c r="E85" s="228" t="s">
        <v>387</v>
      </c>
      <c r="F85" s="483" t="s">
        <v>270</v>
      </c>
      <c r="G85" s="483"/>
      <c r="H85" s="483"/>
      <c r="I85" s="483"/>
      <c r="J85" s="111"/>
      <c r="K85" s="208">
        <v>621.5</v>
      </c>
      <c r="L85" s="117">
        <f t="shared" si="18"/>
        <v>0</v>
      </c>
      <c r="M85" s="25"/>
      <c r="N85" s="25"/>
    </row>
    <row r="86" spans="1:14" s="8" customFormat="1" ht="16.75" customHeight="1">
      <c r="A86" s="25"/>
      <c r="B86" s="25"/>
      <c r="C86" s="482" t="s">
        <v>388</v>
      </c>
      <c r="D86" s="482"/>
      <c r="E86" s="228" t="s">
        <v>389</v>
      </c>
      <c r="F86" s="483" t="s">
        <v>210</v>
      </c>
      <c r="G86" s="483"/>
      <c r="H86" s="483"/>
      <c r="I86" s="483"/>
      <c r="J86" s="111"/>
      <c r="K86" s="208">
        <v>451</v>
      </c>
      <c r="L86" s="117">
        <f t="shared" si="18"/>
        <v>0</v>
      </c>
      <c r="M86" s="25"/>
      <c r="N86" s="25"/>
    </row>
    <row r="87" spans="1:14" s="8" customFormat="1" ht="16.75" customHeight="1">
      <c r="A87" s="25"/>
      <c r="B87" s="25"/>
      <c r="C87" s="482" t="s">
        <v>390</v>
      </c>
      <c r="D87" s="482"/>
      <c r="E87" s="228" t="s">
        <v>391</v>
      </c>
      <c r="F87" s="483" t="s">
        <v>258</v>
      </c>
      <c r="G87" s="483"/>
      <c r="H87" s="483"/>
      <c r="I87" s="483"/>
      <c r="J87" s="111"/>
      <c r="K87" s="208">
        <v>423.5</v>
      </c>
      <c r="L87" s="117">
        <f t="shared" si="18"/>
        <v>0</v>
      </c>
      <c r="M87" s="25"/>
      <c r="N87" s="25"/>
    </row>
    <row r="88" spans="1:14" s="8" customFormat="1" ht="16.75" customHeight="1">
      <c r="A88" s="25"/>
      <c r="B88" s="25"/>
      <c r="C88" s="482" t="s">
        <v>392</v>
      </c>
      <c r="D88" s="482"/>
      <c r="E88" s="228" t="s">
        <v>393</v>
      </c>
      <c r="F88" s="483" t="s">
        <v>394</v>
      </c>
      <c r="G88" s="483"/>
      <c r="H88" s="483"/>
      <c r="I88" s="483"/>
      <c r="J88" s="111"/>
      <c r="K88" s="208">
        <v>423.5</v>
      </c>
      <c r="L88" s="117">
        <f t="shared" si="18"/>
        <v>0</v>
      </c>
      <c r="M88" s="25"/>
      <c r="N88" s="25"/>
    </row>
    <row r="89" spans="1:14" s="8" customFormat="1" ht="19.75" customHeight="1">
      <c r="A89" s="25"/>
      <c r="B89" s="25"/>
      <c r="C89" s="418" t="s">
        <v>395</v>
      </c>
      <c r="D89" s="418"/>
      <c r="E89" s="418"/>
      <c r="F89" s="418"/>
      <c r="G89" s="418"/>
      <c r="H89" s="418"/>
      <c r="I89" s="418"/>
      <c r="J89" s="488"/>
      <c r="K89" s="418"/>
      <c r="L89" s="418"/>
      <c r="M89" s="25"/>
      <c r="N89" s="25"/>
    </row>
    <row r="90" spans="1:14" s="8" customFormat="1" ht="16.75" customHeight="1">
      <c r="A90" s="25"/>
      <c r="B90" s="25"/>
      <c r="C90" s="482" t="s">
        <v>632</v>
      </c>
      <c r="D90" s="482"/>
      <c r="E90" s="185" t="s">
        <v>396</v>
      </c>
      <c r="F90" s="483" t="s">
        <v>258</v>
      </c>
      <c r="G90" s="483"/>
      <c r="H90" s="483"/>
      <c r="I90" s="483"/>
      <c r="J90" s="111"/>
      <c r="K90" s="208">
        <v>676.5</v>
      </c>
      <c r="L90" s="117">
        <f t="shared" ref="L90:L106" si="31">J90*K90</f>
        <v>0</v>
      </c>
      <c r="M90" s="25"/>
      <c r="N90" s="25"/>
    </row>
    <row r="91" spans="1:14" s="8" customFormat="1" ht="16.75" customHeight="1">
      <c r="A91" s="25"/>
      <c r="B91" s="25"/>
      <c r="C91" s="482" t="s">
        <v>633</v>
      </c>
      <c r="D91" s="482"/>
      <c r="E91" s="185" t="s">
        <v>396</v>
      </c>
      <c r="F91" s="483" t="s">
        <v>210</v>
      </c>
      <c r="G91" s="483"/>
      <c r="H91" s="483"/>
      <c r="I91" s="483"/>
      <c r="J91" s="111"/>
      <c r="K91" s="208">
        <v>676.5</v>
      </c>
      <c r="L91" s="117">
        <f t="shared" ref="L91" si="32">J91*K91</f>
        <v>0</v>
      </c>
      <c r="M91" s="25"/>
      <c r="N91" s="25"/>
    </row>
    <row r="92" spans="1:14" s="8" customFormat="1" ht="16.75" customHeight="1">
      <c r="A92" s="25"/>
      <c r="B92" s="25"/>
      <c r="C92" s="482" t="s">
        <v>634</v>
      </c>
      <c r="D92" s="482"/>
      <c r="E92" s="185" t="s">
        <v>396</v>
      </c>
      <c r="F92" s="483" t="s">
        <v>467</v>
      </c>
      <c r="G92" s="483"/>
      <c r="H92" s="483"/>
      <c r="I92" s="483"/>
      <c r="J92" s="111"/>
      <c r="K92" s="208">
        <v>676.5</v>
      </c>
      <c r="L92" s="117">
        <f t="shared" ref="L92" si="33">J92*K92</f>
        <v>0</v>
      </c>
      <c r="M92" s="25"/>
      <c r="N92" s="25"/>
    </row>
    <row r="93" spans="1:14" s="8" customFormat="1" ht="16.75" customHeight="1">
      <c r="A93" s="25"/>
      <c r="B93" s="25"/>
      <c r="C93" s="482" t="s">
        <v>397</v>
      </c>
      <c r="D93" s="482"/>
      <c r="E93" s="185" t="s">
        <v>398</v>
      </c>
      <c r="F93" s="483" t="s">
        <v>399</v>
      </c>
      <c r="G93" s="483"/>
      <c r="H93" s="483"/>
      <c r="I93" s="483"/>
      <c r="J93" s="111"/>
      <c r="K93" s="208">
        <v>676.5</v>
      </c>
      <c r="L93" s="117">
        <f t="shared" si="31"/>
        <v>0</v>
      </c>
      <c r="M93" s="25"/>
      <c r="N93" s="25"/>
    </row>
    <row r="94" spans="1:14" s="8" customFormat="1" ht="16.75" customHeight="1">
      <c r="A94" s="25"/>
      <c r="B94" s="25"/>
      <c r="C94" s="482" t="s">
        <v>400</v>
      </c>
      <c r="D94" s="482"/>
      <c r="E94" s="185" t="s">
        <v>401</v>
      </c>
      <c r="F94" s="483" t="s">
        <v>210</v>
      </c>
      <c r="G94" s="483"/>
      <c r="H94" s="483"/>
      <c r="I94" s="483"/>
      <c r="J94" s="111"/>
      <c r="K94" s="208">
        <v>891</v>
      </c>
      <c r="L94" s="117">
        <f t="shared" si="31"/>
        <v>0</v>
      </c>
      <c r="M94" s="25"/>
      <c r="N94" s="25"/>
    </row>
    <row r="95" spans="1:14" s="8" customFormat="1" ht="16.75" customHeight="1">
      <c r="A95" s="25"/>
      <c r="B95" s="25"/>
      <c r="C95" s="482" t="s">
        <v>402</v>
      </c>
      <c r="D95" s="482"/>
      <c r="E95" s="185" t="s">
        <v>403</v>
      </c>
      <c r="F95" s="483" t="s">
        <v>210</v>
      </c>
      <c r="G95" s="483"/>
      <c r="H95" s="483"/>
      <c r="I95" s="483"/>
      <c r="J95" s="111"/>
      <c r="K95" s="208">
        <v>1067</v>
      </c>
      <c r="L95" s="117">
        <f t="shared" si="31"/>
        <v>0</v>
      </c>
      <c r="M95" s="25"/>
      <c r="N95" s="25"/>
    </row>
    <row r="96" spans="1:14" s="8" customFormat="1" ht="16.75" customHeight="1">
      <c r="A96" s="25"/>
      <c r="B96" s="25"/>
      <c r="C96" s="482" t="s">
        <v>404</v>
      </c>
      <c r="D96" s="482"/>
      <c r="E96" s="185" t="s">
        <v>405</v>
      </c>
      <c r="F96" s="483"/>
      <c r="G96" s="483"/>
      <c r="H96" s="483"/>
      <c r="I96" s="483"/>
      <c r="J96" s="111"/>
      <c r="K96" s="208">
        <v>973.5</v>
      </c>
      <c r="L96" s="117">
        <f t="shared" si="31"/>
        <v>0</v>
      </c>
      <c r="M96" s="25"/>
      <c r="N96" s="25"/>
    </row>
    <row r="97" spans="1:14" s="8" customFormat="1" ht="16.75" customHeight="1">
      <c r="A97" s="25"/>
      <c r="B97" s="25"/>
      <c r="C97" s="482" t="s">
        <v>635</v>
      </c>
      <c r="D97" s="482"/>
      <c r="E97" s="185" t="s">
        <v>406</v>
      </c>
      <c r="F97" s="483" t="s">
        <v>583</v>
      </c>
      <c r="G97" s="483"/>
      <c r="H97" s="483"/>
      <c r="I97" s="483"/>
      <c r="J97" s="111"/>
      <c r="K97" s="208">
        <v>847</v>
      </c>
      <c r="L97" s="117">
        <f t="shared" si="31"/>
        <v>0</v>
      </c>
      <c r="M97" s="25"/>
      <c r="N97" s="25"/>
    </row>
    <row r="98" spans="1:14" s="8" customFormat="1" ht="16.75" customHeight="1">
      <c r="A98" s="25"/>
      <c r="B98" s="25"/>
      <c r="C98" s="482" t="s">
        <v>636</v>
      </c>
      <c r="D98" s="482"/>
      <c r="E98" s="185" t="s">
        <v>406</v>
      </c>
      <c r="F98" s="483" t="s">
        <v>210</v>
      </c>
      <c r="G98" s="483"/>
      <c r="H98" s="483"/>
      <c r="I98" s="483"/>
      <c r="J98" s="111"/>
      <c r="K98" s="208">
        <v>847</v>
      </c>
      <c r="L98" s="117">
        <f t="shared" ref="L98" si="34">J98*K98</f>
        <v>0</v>
      </c>
      <c r="M98" s="25"/>
      <c r="N98" s="25"/>
    </row>
    <row r="99" spans="1:14" s="8" customFormat="1" ht="16.75" customHeight="1">
      <c r="A99" s="25"/>
      <c r="B99" s="25"/>
      <c r="C99" s="482" t="s">
        <v>637</v>
      </c>
      <c r="D99" s="482"/>
      <c r="E99" s="185" t="s">
        <v>407</v>
      </c>
      <c r="F99" s="483" t="s">
        <v>258</v>
      </c>
      <c r="G99" s="483"/>
      <c r="H99" s="483"/>
      <c r="I99" s="483"/>
      <c r="J99" s="111"/>
      <c r="K99" s="208">
        <v>1028.5</v>
      </c>
      <c r="L99" s="117">
        <f t="shared" si="31"/>
        <v>0</v>
      </c>
      <c r="M99" s="25"/>
      <c r="N99" s="25"/>
    </row>
    <row r="100" spans="1:14" s="8" customFormat="1" ht="16.75" customHeight="1">
      <c r="A100" s="25"/>
      <c r="B100" s="25"/>
      <c r="C100" s="482" t="s">
        <v>638</v>
      </c>
      <c r="D100" s="482"/>
      <c r="E100" s="185" t="s">
        <v>407</v>
      </c>
      <c r="F100" s="483" t="s">
        <v>210</v>
      </c>
      <c r="G100" s="483"/>
      <c r="H100" s="483"/>
      <c r="I100" s="483"/>
      <c r="J100" s="111"/>
      <c r="K100" s="208">
        <v>1028.5</v>
      </c>
      <c r="L100" s="117">
        <f t="shared" ref="L100" si="35">J100*K100</f>
        <v>0</v>
      </c>
      <c r="M100" s="25"/>
      <c r="N100" s="25"/>
    </row>
    <row r="101" spans="1:14" s="8" customFormat="1" ht="16.75" customHeight="1">
      <c r="A101" s="25"/>
      <c r="B101" s="25"/>
      <c r="C101" s="482" t="s">
        <v>408</v>
      </c>
      <c r="D101" s="482"/>
      <c r="E101" s="185" t="s">
        <v>409</v>
      </c>
      <c r="F101" s="483" t="s">
        <v>410</v>
      </c>
      <c r="G101" s="483"/>
      <c r="H101" s="483"/>
      <c r="I101" s="483"/>
      <c r="J101" s="111"/>
      <c r="K101" s="208">
        <v>1067</v>
      </c>
      <c r="L101" s="117">
        <f t="shared" si="31"/>
        <v>0</v>
      </c>
      <c r="M101" s="25"/>
      <c r="N101" s="25"/>
    </row>
    <row r="102" spans="1:14" s="8" customFormat="1" ht="16.75" customHeight="1">
      <c r="A102" s="25"/>
      <c r="B102" s="25"/>
      <c r="C102" s="482" t="s">
        <v>411</v>
      </c>
      <c r="D102" s="482"/>
      <c r="E102" s="185" t="s">
        <v>412</v>
      </c>
      <c r="F102" s="483" t="s">
        <v>210</v>
      </c>
      <c r="G102" s="483"/>
      <c r="H102" s="483"/>
      <c r="I102" s="483"/>
      <c r="J102" s="111"/>
      <c r="K102" s="208">
        <v>709.5</v>
      </c>
      <c r="L102" s="117">
        <f t="shared" si="31"/>
        <v>0</v>
      </c>
      <c r="M102" s="25"/>
      <c r="N102" s="25"/>
    </row>
    <row r="103" spans="1:14" s="8" customFormat="1" ht="16.75" customHeight="1">
      <c r="A103" s="25"/>
      <c r="B103" s="25"/>
      <c r="C103" s="482" t="s">
        <v>413</v>
      </c>
      <c r="D103" s="482"/>
      <c r="E103" s="185" t="s">
        <v>414</v>
      </c>
      <c r="F103" s="483" t="s">
        <v>210</v>
      </c>
      <c r="G103" s="483"/>
      <c r="H103" s="483"/>
      <c r="I103" s="483"/>
      <c r="J103" s="111"/>
      <c r="K103" s="208">
        <v>1149.5</v>
      </c>
      <c r="L103" s="117">
        <f t="shared" si="31"/>
        <v>0</v>
      </c>
      <c r="M103" s="25"/>
      <c r="N103" s="25"/>
    </row>
    <row r="104" spans="1:14" s="8" customFormat="1" ht="16.75" customHeight="1">
      <c r="A104" s="25"/>
      <c r="B104" s="25"/>
      <c r="C104" s="482" t="s">
        <v>415</v>
      </c>
      <c r="D104" s="482"/>
      <c r="E104" s="185" t="s">
        <v>416</v>
      </c>
      <c r="F104" s="483"/>
      <c r="G104" s="483"/>
      <c r="H104" s="483"/>
      <c r="I104" s="483"/>
      <c r="J104" s="111"/>
      <c r="K104" s="208">
        <v>1683</v>
      </c>
      <c r="L104" s="117">
        <f t="shared" si="31"/>
        <v>0</v>
      </c>
      <c r="M104" s="25"/>
      <c r="N104" s="25"/>
    </row>
    <row r="105" spans="1:14" s="8" customFormat="1" ht="16.75" customHeight="1">
      <c r="A105" s="25"/>
      <c r="B105" s="25"/>
      <c r="C105" s="482" t="s">
        <v>417</v>
      </c>
      <c r="D105" s="482"/>
      <c r="E105" s="185" t="s">
        <v>418</v>
      </c>
      <c r="F105" s="483" t="s">
        <v>410</v>
      </c>
      <c r="G105" s="483"/>
      <c r="H105" s="483"/>
      <c r="I105" s="483"/>
      <c r="J105" s="111"/>
      <c r="K105" s="208">
        <v>1683</v>
      </c>
      <c r="L105" s="117">
        <f t="shared" si="31"/>
        <v>0</v>
      </c>
      <c r="M105" s="25"/>
      <c r="N105" s="25"/>
    </row>
    <row r="106" spans="1:14" s="8" customFormat="1" ht="16.75" customHeight="1">
      <c r="A106" s="25"/>
      <c r="B106" s="25"/>
      <c r="C106" s="482" t="s">
        <v>419</v>
      </c>
      <c r="D106" s="482"/>
      <c r="E106" s="185" t="s">
        <v>420</v>
      </c>
      <c r="F106" s="483" t="s">
        <v>410</v>
      </c>
      <c r="G106" s="483"/>
      <c r="H106" s="483"/>
      <c r="I106" s="483"/>
      <c r="J106" s="111"/>
      <c r="K106" s="208">
        <v>1683</v>
      </c>
      <c r="L106" s="117">
        <f t="shared" si="31"/>
        <v>0</v>
      </c>
      <c r="M106" s="25"/>
      <c r="N106" s="25"/>
    </row>
    <row r="107" spans="1:14" s="8" customFormat="1" ht="19.75" customHeight="1">
      <c r="A107" s="25"/>
      <c r="B107" s="25"/>
      <c r="C107" s="418" t="s">
        <v>421</v>
      </c>
      <c r="D107" s="418"/>
      <c r="E107" s="418"/>
      <c r="F107" s="418"/>
      <c r="G107" s="418"/>
      <c r="H107" s="418"/>
      <c r="I107" s="418"/>
      <c r="J107" s="488"/>
      <c r="K107" s="418"/>
      <c r="L107" s="418"/>
      <c r="M107" s="25"/>
      <c r="N107" s="25"/>
    </row>
    <row r="108" spans="1:14" s="8" customFormat="1" ht="30.65" customHeight="1">
      <c r="A108" s="25"/>
      <c r="B108" s="25"/>
      <c r="C108" s="482" t="s">
        <v>422</v>
      </c>
      <c r="D108" s="482"/>
      <c r="E108" s="229" t="s">
        <v>423</v>
      </c>
      <c r="F108" s="484" t="s">
        <v>424</v>
      </c>
      <c r="G108" s="484"/>
      <c r="H108" s="484"/>
      <c r="I108" s="484"/>
      <c r="J108" s="111"/>
      <c r="K108" s="208">
        <v>1331</v>
      </c>
      <c r="L108" s="117">
        <f>J108*K108</f>
        <v>0</v>
      </c>
      <c r="M108" s="25"/>
      <c r="N108" s="25"/>
    </row>
    <row r="109" spans="1:14" s="8" customFormat="1" ht="30.65" customHeight="1">
      <c r="A109" s="25"/>
      <c r="B109" s="25"/>
      <c r="C109" s="482" t="s">
        <v>425</v>
      </c>
      <c r="D109" s="482"/>
      <c r="E109" s="229" t="s">
        <v>426</v>
      </c>
      <c r="F109" s="484" t="s">
        <v>427</v>
      </c>
      <c r="G109" s="484"/>
      <c r="H109" s="484"/>
      <c r="I109" s="484"/>
      <c r="J109" s="111"/>
      <c r="K109" s="208">
        <v>1952.5</v>
      </c>
      <c r="L109" s="117">
        <f>J109*K109</f>
        <v>0</v>
      </c>
      <c r="M109" s="25"/>
      <c r="N109" s="25"/>
    </row>
    <row r="110" spans="1:14" s="8" customFormat="1" ht="30.65" customHeight="1">
      <c r="A110" s="25"/>
      <c r="B110" s="25"/>
      <c r="C110" s="482" t="s">
        <v>428</v>
      </c>
      <c r="D110" s="482"/>
      <c r="E110" s="229" t="s">
        <v>429</v>
      </c>
      <c r="F110" s="484" t="s">
        <v>430</v>
      </c>
      <c r="G110" s="484"/>
      <c r="H110" s="484"/>
      <c r="I110" s="484"/>
      <c r="J110" s="111"/>
      <c r="K110" s="208">
        <v>2491.5</v>
      </c>
      <c r="L110" s="117">
        <f>J110*K110</f>
        <v>0</v>
      </c>
      <c r="M110" s="25"/>
      <c r="N110" s="25"/>
    </row>
    <row r="111" spans="1:14" s="8" customFormat="1" ht="19.75" customHeight="1">
      <c r="A111" s="25"/>
      <c r="B111" s="25"/>
      <c r="C111" s="418" t="s">
        <v>431</v>
      </c>
      <c r="D111" s="418"/>
      <c r="E111" s="418"/>
      <c r="F111" s="418"/>
      <c r="G111" s="418"/>
      <c r="H111" s="418"/>
      <c r="I111" s="418"/>
      <c r="J111" s="488"/>
      <c r="K111" s="418"/>
      <c r="L111" s="418"/>
      <c r="M111" s="25"/>
      <c r="N111" s="25"/>
    </row>
    <row r="112" spans="1:14" s="8" customFormat="1" ht="16.75" customHeight="1">
      <c r="A112" s="25"/>
      <c r="B112" s="25"/>
      <c r="C112" s="482" t="s">
        <v>621</v>
      </c>
      <c r="D112" s="482"/>
      <c r="E112" s="228" t="s">
        <v>432</v>
      </c>
      <c r="F112" s="487" t="s">
        <v>210</v>
      </c>
      <c r="G112" s="487"/>
      <c r="H112" s="487"/>
      <c r="I112" s="487"/>
      <c r="J112" s="111"/>
      <c r="K112" s="208">
        <v>2134</v>
      </c>
      <c r="L112" s="117">
        <f t="shared" ref="L112:L121" si="36">J112*K112</f>
        <v>0</v>
      </c>
      <c r="M112" s="25"/>
      <c r="N112" s="25"/>
    </row>
    <row r="113" spans="1:14" s="8" customFormat="1" ht="16.75" customHeight="1">
      <c r="A113" s="25"/>
      <c r="B113" s="25"/>
      <c r="C113" s="482" t="s">
        <v>622</v>
      </c>
      <c r="D113" s="482"/>
      <c r="E113" s="228" t="s">
        <v>432</v>
      </c>
      <c r="F113" s="487" t="s">
        <v>623</v>
      </c>
      <c r="G113" s="487"/>
      <c r="H113" s="487"/>
      <c r="I113" s="487"/>
      <c r="J113" s="111"/>
      <c r="K113" s="208">
        <v>2134</v>
      </c>
      <c r="L113" s="117">
        <f t="shared" si="36"/>
        <v>0</v>
      </c>
      <c r="M113" s="25"/>
      <c r="N113" s="25"/>
    </row>
    <row r="114" spans="1:14" s="8" customFormat="1" ht="16.75" customHeight="1">
      <c r="A114" s="25"/>
      <c r="B114" s="25"/>
      <c r="C114" s="482" t="s">
        <v>624</v>
      </c>
      <c r="D114" s="482"/>
      <c r="E114" s="228" t="s">
        <v>433</v>
      </c>
      <c r="F114" s="487" t="s">
        <v>210</v>
      </c>
      <c r="G114" s="487"/>
      <c r="H114" s="487"/>
      <c r="I114" s="487"/>
      <c r="J114" s="111"/>
      <c r="K114" s="208">
        <v>1688.5</v>
      </c>
      <c r="L114" s="117">
        <f t="shared" si="36"/>
        <v>0</v>
      </c>
      <c r="M114" s="25"/>
      <c r="N114" s="25"/>
    </row>
    <row r="115" spans="1:14" s="8" customFormat="1" ht="16.75" customHeight="1">
      <c r="A115" s="25"/>
      <c r="B115" s="25"/>
      <c r="C115" s="482" t="s">
        <v>625</v>
      </c>
      <c r="D115" s="482"/>
      <c r="E115" s="228" t="s">
        <v>433</v>
      </c>
      <c r="F115" s="487" t="s">
        <v>623</v>
      </c>
      <c r="G115" s="487"/>
      <c r="H115" s="487"/>
      <c r="I115" s="487"/>
      <c r="J115" s="111"/>
      <c r="K115" s="208">
        <v>1688.5</v>
      </c>
      <c r="L115" s="117">
        <f t="shared" si="36"/>
        <v>0</v>
      </c>
      <c r="M115" s="25"/>
      <c r="N115" s="25"/>
    </row>
    <row r="116" spans="1:14" s="8" customFormat="1" ht="16.75" customHeight="1">
      <c r="A116" s="25"/>
      <c r="B116" s="25"/>
      <c r="C116" s="381" t="s">
        <v>626</v>
      </c>
      <c r="D116" s="381"/>
      <c r="E116" s="228" t="s">
        <v>212</v>
      </c>
      <c r="F116" s="487" t="s">
        <v>210</v>
      </c>
      <c r="G116" s="487"/>
      <c r="H116" s="487"/>
      <c r="I116" s="487"/>
      <c r="J116" s="111"/>
      <c r="K116" s="208">
        <v>1248.5</v>
      </c>
      <c r="L116" s="117">
        <f t="shared" si="36"/>
        <v>0</v>
      </c>
      <c r="M116" s="25"/>
      <c r="N116" s="25"/>
    </row>
    <row r="117" spans="1:14" s="8" customFormat="1" ht="16.75" customHeight="1">
      <c r="A117" s="25"/>
      <c r="B117" s="25"/>
      <c r="C117" s="381" t="s">
        <v>627</v>
      </c>
      <c r="D117" s="381"/>
      <c r="E117" s="228" t="s">
        <v>212</v>
      </c>
      <c r="F117" s="487" t="s">
        <v>623</v>
      </c>
      <c r="G117" s="487"/>
      <c r="H117" s="487"/>
      <c r="I117" s="487"/>
      <c r="J117" s="111"/>
      <c r="K117" s="208">
        <v>1248.5</v>
      </c>
      <c r="L117" s="117">
        <f t="shared" si="36"/>
        <v>0</v>
      </c>
      <c r="M117" s="25"/>
      <c r="N117" s="25"/>
    </row>
    <row r="118" spans="1:14" s="8" customFormat="1" ht="16.75" customHeight="1">
      <c r="A118" s="25"/>
      <c r="B118" s="25"/>
      <c r="C118" s="482" t="s">
        <v>628</v>
      </c>
      <c r="D118" s="482"/>
      <c r="E118" s="228" t="s">
        <v>434</v>
      </c>
      <c r="F118" s="487" t="s">
        <v>210</v>
      </c>
      <c r="G118" s="487"/>
      <c r="H118" s="487"/>
      <c r="I118" s="487"/>
      <c r="J118" s="111"/>
      <c r="K118" s="208">
        <v>621.5</v>
      </c>
      <c r="L118" s="117">
        <f t="shared" si="36"/>
        <v>0</v>
      </c>
      <c r="M118" s="25"/>
      <c r="N118" s="25"/>
    </row>
    <row r="119" spans="1:14" s="8" customFormat="1" ht="16.75" customHeight="1">
      <c r="A119" s="25"/>
      <c r="B119" s="25"/>
      <c r="C119" s="482" t="s">
        <v>629</v>
      </c>
      <c r="D119" s="482"/>
      <c r="E119" s="228" t="s">
        <v>434</v>
      </c>
      <c r="F119" s="487" t="s">
        <v>623</v>
      </c>
      <c r="G119" s="487"/>
      <c r="H119" s="487"/>
      <c r="I119" s="487"/>
      <c r="J119" s="111"/>
      <c r="K119" s="208">
        <v>621.5</v>
      </c>
      <c r="L119" s="117">
        <f t="shared" si="36"/>
        <v>0</v>
      </c>
      <c r="M119" s="25"/>
      <c r="N119" s="25"/>
    </row>
    <row r="120" spans="1:14" s="8" customFormat="1" ht="16.75" customHeight="1">
      <c r="A120" s="25"/>
      <c r="B120" s="25"/>
      <c r="C120" s="482" t="s">
        <v>630</v>
      </c>
      <c r="D120" s="482"/>
      <c r="E120" s="228" t="s">
        <v>435</v>
      </c>
      <c r="F120" s="487" t="s">
        <v>210</v>
      </c>
      <c r="G120" s="487"/>
      <c r="H120" s="487"/>
      <c r="I120" s="487"/>
      <c r="J120" s="111"/>
      <c r="K120" s="208">
        <v>478.5</v>
      </c>
      <c r="L120" s="117">
        <f t="shared" si="36"/>
        <v>0</v>
      </c>
      <c r="M120" s="25"/>
      <c r="N120" s="25"/>
    </row>
    <row r="121" spans="1:14" s="8" customFormat="1" ht="16.75" customHeight="1">
      <c r="A121" s="25"/>
      <c r="B121" s="25"/>
      <c r="C121" s="482" t="s">
        <v>631</v>
      </c>
      <c r="D121" s="482"/>
      <c r="E121" s="228" t="s">
        <v>435</v>
      </c>
      <c r="F121" s="487" t="s">
        <v>623</v>
      </c>
      <c r="G121" s="487"/>
      <c r="H121" s="487"/>
      <c r="I121" s="487"/>
      <c r="J121" s="111"/>
      <c r="K121" s="208">
        <v>478.5</v>
      </c>
      <c r="L121" s="117">
        <f t="shared" si="36"/>
        <v>0</v>
      </c>
      <c r="M121" s="25"/>
      <c r="N121" s="25"/>
    </row>
    <row r="122" spans="1:14" s="8" customFormat="1" ht="19.75" customHeight="1">
      <c r="A122" s="25"/>
      <c r="B122" s="25"/>
      <c r="C122" s="418" t="s">
        <v>436</v>
      </c>
      <c r="D122" s="418"/>
      <c r="E122" s="418"/>
      <c r="F122" s="418"/>
      <c r="G122" s="418"/>
      <c r="H122" s="418"/>
      <c r="I122" s="418"/>
      <c r="J122" s="488"/>
      <c r="K122" s="418"/>
      <c r="L122" s="418"/>
      <c r="M122" s="25"/>
      <c r="N122" s="25"/>
    </row>
    <row r="123" spans="1:14" s="8" customFormat="1" ht="16.75" customHeight="1">
      <c r="A123" s="25"/>
      <c r="B123" s="25"/>
      <c r="C123" s="381" t="s">
        <v>641</v>
      </c>
      <c r="D123" s="381"/>
      <c r="E123" s="228" t="s">
        <v>437</v>
      </c>
      <c r="F123" s="483" t="s">
        <v>447</v>
      </c>
      <c r="G123" s="483"/>
      <c r="H123" s="483"/>
      <c r="I123" s="483"/>
      <c r="J123" s="111"/>
      <c r="K123" s="208">
        <v>2667.5</v>
      </c>
      <c r="L123" s="117">
        <f t="shared" ref="L123:L153" si="37">J123*K123</f>
        <v>0</v>
      </c>
      <c r="M123" s="25"/>
      <c r="N123" s="25"/>
    </row>
    <row r="124" spans="1:14" s="8" customFormat="1" ht="16.75" customHeight="1">
      <c r="A124" s="25"/>
      <c r="B124" s="25"/>
      <c r="C124" s="381" t="s">
        <v>642</v>
      </c>
      <c r="D124" s="381"/>
      <c r="E124" s="228" t="s">
        <v>437</v>
      </c>
      <c r="F124" s="483" t="s">
        <v>639</v>
      </c>
      <c r="G124" s="483"/>
      <c r="H124" s="483"/>
      <c r="I124" s="483"/>
      <c r="J124" s="111"/>
      <c r="K124" s="208">
        <v>2667.5</v>
      </c>
      <c r="L124" s="117">
        <f t="shared" ref="L124" si="38">J124*K124</f>
        <v>0</v>
      </c>
      <c r="M124" s="25"/>
      <c r="N124" s="25"/>
    </row>
    <row r="125" spans="1:14" s="8" customFormat="1" ht="16.75" customHeight="1">
      <c r="A125" s="25"/>
      <c r="B125" s="25"/>
      <c r="C125" s="381" t="s">
        <v>643</v>
      </c>
      <c r="D125" s="381"/>
      <c r="E125" s="228" t="s">
        <v>437</v>
      </c>
      <c r="F125" s="483" t="s">
        <v>640</v>
      </c>
      <c r="G125" s="483"/>
      <c r="H125" s="483"/>
      <c r="I125" s="483"/>
      <c r="J125" s="111"/>
      <c r="K125" s="208">
        <v>2667.5</v>
      </c>
      <c r="L125" s="117">
        <f t="shared" ref="L125" si="39">J125*K125</f>
        <v>0</v>
      </c>
      <c r="M125" s="25"/>
      <c r="N125" s="25"/>
    </row>
    <row r="126" spans="1:14" s="8" customFormat="1" ht="16.75" customHeight="1">
      <c r="A126" s="25"/>
      <c r="B126" s="25"/>
      <c r="C126" s="381" t="s">
        <v>644</v>
      </c>
      <c r="D126" s="381"/>
      <c r="E126" s="228" t="s">
        <v>438</v>
      </c>
      <c r="F126" s="483" t="s">
        <v>447</v>
      </c>
      <c r="G126" s="483"/>
      <c r="H126" s="483"/>
      <c r="I126" s="483"/>
      <c r="J126" s="111"/>
      <c r="K126" s="208">
        <v>1782</v>
      </c>
      <c r="L126" s="117">
        <f t="shared" si="37"/>
        <v>0</v>
      </c>
      <c r="M126" s="25"/>
      <c r="N126" s="25"/>
    </row>
    <row r="127" spans="1:14" s="8" customFormat="1" ht="16.75" customHeight="1">
      <c r="A127" s="25"/>
      <c r="B127" s="25"/>
      <c r="C127" s="381" t="s">
        <v>645</v>
      </c>
      <c r="D127" s="381"/>
      <c r="E127" s="228" t="s">
        <v>438</v>
      </c>
      <c r="F127" s="483" t="s">
        <v>649</v>
      </c>
      <c r="G127" s="483"/>
      <c r="H127" s="483"/>
      <c r="I127" s="483"/>
      <c r="J127" s="111"/>
      <c r="K127" s="208">
        <v>1782</v>
      </c>
      <c r="L127" s="117">
        <f t="shared" ref="L127:L128" si="40">J127*K127</f>
        <v>0</v>
      </c>
      <c r="M127" s="25"/>
      <c r="N127" s="25"/>
    </row>
    <row r="128" spans="1:14" s="8" customFormat="1" ht="16.75" customHeight="1">
      <c r="A128" s="25"/>
      <c r="B128" s="25"/>
      <c r="C128" s="381" t="s">
        <v>646</v>
      </c>
      <c r="D128" s="381"/>
      <c r="E128" s="228" t="s">
        <v>438</v>
      </c>
      <c r="F128" s="483" t="s">
        <v>650</v>
      </c>
      <c r="G128" s="483"/>
      <c r="H128" s="483"/>
      <c r="I128" s="483"/>
      <c r="J128" s="111"/>
      <c r="K128" s="208">
        <v>1782</v>
      </c>
      <c r="L128" s="117">
        <f t="shared" si="40"/>
        <v>0</v>
      </c>
      <c r="M128" s="25"/>
      <c r="N128" s="25"/>
    </row>
    <row r="129" spans="1:14" s="8" customFormat="1" ht="16.75" customHeight="1">
      <c r="A129" s="25"/>
      <c r="B129" s="25"/>
      <c r="C129" s="381" t="s">
        <v>647</v>
      </c>
      <c r="D129" s="381"/>
      <c r="E129" s="228" t="s">
        <v>438</v>
      </c>
      <c r="F129" s="483" t="s">
        <v>640</v>
      </c>
      <c r="G129" s="483"/>
      <c r="H129" s="483"/>
      <c r="I129" s="483"/>
      <c r="J129" s="111"/>
      <c r="K129" s="208">
        <v>1782</v>
      </c>
      <c r="L129" s="117">
        <f t="shared" ref="L129:L130" si="41">J129*K129</f>
        <v>0</v>
      </c>
      <c r="M129" s="25"/>
      <c r="N129" s="25"/>
    </row>
    <row r="130" spans="1:14" s="8" customFormat="1" ht="16.75" customHeight="1">
      <c r="A130" s="25"/>
      <c r="B130" s="25"/>
      <c r="C130" s="381" t="s">
        <v>648</v>
      </c>
      <c r="D130" s="381"/>
      <c r="E130" s="228" t="s">
        <v>438</v>
      </c>
      <c r="F130" s="483" t="s">
        <v>619</v>
      </c>
      <c r="G130" s="483"/>
      <c r="H130" s="483"/>
      <c r="I130" s="483"/>
      <c r="J130" s="111"/>
      <c r="K130" s="208">
        <v>1782</v>
      </c>
      <c r="L130" s="117">
        <f t="shared" si="41"/>
        <v>0</v>
      </c>
      <c r="M130" s="25"/>
      <c r="N130" s="25"/>
    </row>
    <row r="131" spans="1:14" s="8" customFormat="1" ht="16.75" customHeight="1">
      <c r="A131" s="25"/>
      <c r="B131" s="25"/>
      <c r="C131" s="381" t="s">
        <v>648</v>
      </c>
      <c r="D131" s="381"/>
      <c r="E131" s="228" t="s">
        <v>439</v>
      </c>
      <c r="F131" s="487" t="s">
        <v>672</v>
      </c>
      <c r="G131" s="487"/>
      <c r="H131" s="487"/>
      <c r="I131" s="487"/>
      <c r="J131" s="111"/>
      <c r="K131" s="208">
        <v>2667.5</v>
      </c>
      <c r="L131" s="117">
        <f t="shared" si="37"/>
        <v>0</v>
      </c>
      <c r="M131" s="25"/>
      <c r="N131" s="25"/>
    </row>
    <row r="132" spans="1:14" s="8" customFormat="1" ht="16.75" customHeight="1">
      <c r="A132" s="25"/>
      <c r="B132" s="25"/>
      <c r="C132" s="381" t="s">
        <v>675</v>
      </c>
      <c r="D132" s="381"/>
      <c r="E132" s="228" t="s">
        <v>439</v>
      </c>
      <c r="F132" s="487" t="s">
        <v>673</v>
      </c>
      <c r="G132" s="487"/>
      <c r="H132" s="487"/>
      <c r="I132" s="487"/>
      <c r="J132" s="111"/>
      <c r="K132" s="208">
        <v>2667.5</v>
      </c>
      <c r="L132" s="117">
        <f t="shared" ref="L132:L133" si="42">J132*K132</f>
        <v>0</v>
      </c>
      <c r="M132" s="25"/>
      <c r="N132" s="25"/>
    </row>
    <row r="133" spans="1:14" s="8" customFormat="1" ht="16.75" customHeight="1">
      <c r="A133" s="25"/>
      <c r="B133" s="25"/>
      <c r="C133" s="381" t="s">
        <v>676</v>
      </c>
      <c r="D133" s="381"/>
      <c r="E133" s="228" t="s">
        <v>439</v>
      </c>
      <c r="F133" s="487" t="s">
        <v>674</v>
      </c>
      <c r="G133" s="487"/>
      <c r="H133" s="487"/>
      <c r="I133" s="487"/>
      <c r="J133" s="111"/>
      <c r="K133" s="208">
        <v>2667.5</v>
      </c>
      <c r="L133" s="117">
        <f t="shared" si="42"/>
        <v>0</v>
      </c>
      <c r="M133" s="25"/>
      <c r="N133" s="25"/>
    </row>
    <row r="134" spans="1:14" s="8" customFormat="1" ht="16.75" customHeight="1">
      <c r="A134" s="25"/>
      <c r="B134" s="25"/>
      <c r="C134" s="381" t="s">
        <v>677</v>
      </c>
      <c r="D134" s="381"/>
      <c r="E134" s="228" t="s">
        <v>439</v>
      </c>
      <c r="F134" s="487" t="s">
        <v>210</v>
      </c>
      <c r="G134" s="487"/>
      <c r="H134" s="487"/>
      <c r="I134" s="487"/>
      <c r="J134" s="111"/>
      <c r="K134" s="208">
        <v>2667.5</v>
      </c>
      <c r="L134" s="117">
        <f t="shared" ref="L134" si="43">J134*K134</f>
        <v>0</v>
      </c>
      <c r="M134" s="25"/>
      <c r="N134" s="25"/>
    </row>
    <row r="135" spans="1:14" s="8" customFormat="1" ht="16.75" customHeight="1">
      <c r="A135" s="25"/>
      <c r="B135" s="25"/>
      <c r="C135" s="381" t="s">
        <v>683</v>
      </c>
      <c r="D135" s="381"/>
      <c r="E135" s="228" t="s">
        <v>440</v>
      </c>
      <c r="F135" s="487" t="s">
        <v>672</v>
      </c>
      <c r="G135" s="487"/>
      <c r="H135" s="487"/>
      <c r="I135" s="487"/>
      <c r="J135" s="111"/>
      <c r="K135" s="208">
        <v>1782</v>
      </c>
      <c r="L135" s="117">
        <f t="shared" si="37"/>
        <v>0</v>
      </c>
      <c r="M135" s="25"/>
      <c r="N135" s="25"/>
    </row>
    <row r="136" spans="1:14" s="8" customFormat="1" ht="16.75" customHeight="1">
      <c r="A136" s="25"/>
      <c r="B136" s="25"/>
      <c r="C136" s="381" t="s">
        <v>684</v>
      </c>
      <c r="D136" s="381"/>
      <c r="E136" s="228" t="s">
        <v>440</v>
      </c>
      <c r="F136" s="487" t="s">
        <v>673</v>
      </c>
      <c r="G136" s="487"/>
      <c r="H136" s="487"/>
      <c r="I136" s="487"/>
      <c r="J136" s="111"/>
      <c r="K136" s="208">
        <v>1782</v>
      </c>
      <c r="L136" s="117">
        <f t="shared" ref="L136:L137" si="44">J136*K136</f>
        <v>0</v>
      </c>
      <c r="M136" s="25"/>
      <c r="N136" s="25"/>
    </row>
    <row r="137" spans="1:14" s="8" customFormat="1" ht="16.75" customHeight="1">
      <c r="A137" s="25"/>
      <c r="B137" s="25"/>
      <c r="C137" s="381" t="s">
        <v>685</v>
      </c>
      <c r="D137" s="381"/>
      <c r="E137" s="228" t="s">
        <v>440</v>
      </c>
      <c r="F137" s="487" t="s">
        <v>674</v>
      </c>
      <c r="G137" s="487"/>
      <c r="H137" s="487"/>
      <c r="I137" s="487"/>
      <c r="J137" s="111"/>
      <c r="K137" s="208">
        <v>1782</v>
      </c>
      <c r="L137" s="117">
        <f t="shared" si="44"/>
        <v>0</v>
      </c>
      <c r="M137" s="25"/>
      <c r="N137" s="25"/>
    </row>
    <row r="138" spans="1:14" s="8" customFormat="1" ht="16.75" customHeight="1">
      <c r="A138" s="25"/>
      <c r="B138" s="25"/>
      <c r="C138" s="381" t="s">
        <v>686</v>
      </c>
      <c r="D138" s="381"/>
      <c r="E138" s="228" t="s">
        <v>440</v>
      </c>
      <c r="F138" s="487" t="s">
        <v>210</v>
      </c>
      <c r="G138" s="487"/>
      <c r="H138" s="487"/>
      <c r="I138" s="487"/>
      <c r="J138" s="111"/>
      <c r="K138" s="208">
        <v>1782</v>
      </c>
      <c r="L138" s="117">
        <f t="shared" ref="L138" si="45">J138*K138</f>
        <v>0</v>
      </c>
      <c r="M138" s="25"/>
      <c r="N138" s="25"/>
    </row>
    <row r="139" spans="1:14" s="8" customFormat="1" ht="16.75" customHeight="1">
      <c r="A139" s="25"/>
      <c r="B139" s="25"/>
      <c r="C139" s="482" t="s">
        <v>678</v>
      </c>
      <c r="D139" s="482"/>
      <c r="E139" s="228" t="s">
        <v>441</v>
      </c>
      <c r="F139" s="487" t="s">
        <v>585</v>
      </c>
      <c r="G139" s="487"/>
      <c r="H139" s="487"/>
      <c r="I139" s="487"/>
      <c r="J139" s="111"/>
      <c r="K139" s="208">
        <v>2310</v>
      </c>
      <c r="L139" s="117">
        <f t="shared" si="37"/>
        <v>0</v>
      </c>
      <c r="M139" s="25"/>
      <c r="N139" s="25"/>
    </row>
    <row r="140" spans="1:14" s="8" customFormat="1" ht="16.75" customHeight="1">
      <c r="A140" s="25"/>
      <c r="B140" s="25"/>
      <c r="C140" s="482" t="s">
        <v>679</v>
      </c>
      <c r="D140" s="482"/>
      <c r="E140" s="228" t="s">
        <v>441</v>
      </c>
      <c r="F140" s="487" t="s">
        <v>681</v>
      </c>
      <c r="G140" s="487"/>
      <c r="H140" s="487"/>
      <c r="I140" s="487"/>
      <c r="J140" s="111"/>
      <c r="K140" s="208">
        <v>2310</v>
      </c>
      <c r="L140" s="117">
        <f t="shared" ref="L140" si="46">J140*K140</f>
        <v>0</v>
      </c>
      <c r="M140" s="25"/>
      <c r="N140" s="25"/>
    </row>
    <row r="141" spans="1:14" s="8" customFormat="1" ht="16.75" customHeight="1">
      <c r="A141" s="25"/>
      <c r="B141" s="25"/>
      <c r="C141" s="482" t="s">
        <v>680</v>
      </c>
      <c r="D141" s="482"/>
      <c r="E141" s="228" t="s">
        <v>441</v>
      </c>
      <c r="F141" s="487" t="s">
        <v>682</v>
      </c>
      <c r="G141" s="487"/>
      <c r="H141" s="487"/>
      <c r="I141" s="487"/>
      <c r="J141" s="111"/>
      <c r="K141" s="208">
        <v>2310</v>
      </c>
      <c r="L141" s="117">
        <f t="shared" ref="L141" si="47">J141*K141</f>
        <v>0</v>
      </c>
      <c r="M141" s="25"/>
      <c r="N141" s="25"/>
    </row>
    <row r="142" spans="1:14" s="8" customFormat="1" ht="16.75" customHeight="1">
      <c r="A142" s="25"/>
      <c r="B142" s="25"/>
      <c r="C142" s="482" t="s">
        <v>442</v>
      </c>
      <c r="D142" s="482"/>
      <c r="E142" s="228" t="s">
        <v>443</v>
      </c>
      <c r="F142" s="487" t="s">
        <v>444</v>
      </c>
      <c r="G142" s="487"/>
      <c r="H142" s="487"/>
      <c r="I142" s="487"/>
      <c r="J142" s="111"/>
      <c r="K142" s="208">
        <v>1710.5</v>
      </c>
      <c r="L142" s="117">
        <f t="shared" si="37"/>
        <v>0</v>
      </c>
      <c r="M142" s="25"/>
      <c r="N142" s="25"/>
    </row>
    <row r="143" spans="1:14" s="8" customFormat="1" ht="16.75" customHeight="1">
      <c r="A143" s="25"/>
      <c r="B143" s="25"/>
      <c r="C143" s="482" t="s">
        <v>445</v>
      </c>
      <c r="D143" s="482"/>
      <c r="E143" s="228" t="s">
        <v>446</v>
      </c>
      <c r="F143" s="487" t="s">
        <v>447</v>
      </c>
      <c r="G143" s="487"/>
      <c r="H143" s="487"/>
      <c r="I143" s="487"/>
      <c r="J143" s="111"/>
      <c r="K143" s="208">
        <v>1710.5</v>
      </c>
      <c r="L143" s="117">
        <f t="shared" si="37"/>
        <v>0</v>
      </c>
      <c r="M143" s="25"/>
      <c r="N143" s="25"/>
    </row>
    <row r="144" spans="1:14" s="8" customFormat="1" ht="16.75" customHeight="1">
      <c r="A144" s="25"/>
      <c r="B144" s="25"/>
      <c r="C144" s="482" t="s">
        <v>670</v>
      </c>
      <c r="D144" s="482"/>
      <c r="E144" s="228" t="s">
        <v>448</v>
      </c>
      <c r="F144" s="487" t="s">
        <v>270</v>
      </c>
      <c r="G144" s="487"/>
      <c r="H144" s="487"/>
      <c r="I144" s="487"/>
      <c r="J144" s="111"/>
      <c r="K144" s="208">
        <v>1710.5</v>
      </c>
      <c r="L144" s="117">
        <f t="shared" si="37"/>
        <v>0</v>
      </c>
      <c r="M144" s="25"/>
      <c r="N144" s="25"/>
    </row>
    <row r="145" spans="1:14" s="8" customFormat="1" ht="16.75" customHeight="1">
      <c r="A145" s="25"/>
      <c r="B145" s="25"/>
      <c r="C145" s="482" t="s">
        <v>671</v>
      </c>
      <c r="D145" s="482"/>
      <c r="E145" s="228" t="s">
        <v>448</v>
      </c>
      <c r="F145" s="487" t="s">
        <v>210</v>
      </c>
      <c r="G145" s="487"/>
      <c r="H145" s="487"/>
      <c r="I145" s="487"/>
      <c r="J145" s="111"/>
      <c r="K145" s="208">
        <v>1710.5</v>
      </c>
      <c r="L145" s="117">
        <f t="shared" ref="L145" si="48">J145*K145</f>
        <v>0</v>
      </c>
      <c r="M145" s="25"/>
      <c r="N145" s="25"/>
    </row>
    <row r="146" spans="1:14" s="8" customFormat="1" ht="16.75" customHeight="1">
      <c r="A146" s="25"/>
      <c r="B146" s="25"/>
      <c r="C146" s="482" t="s">
        <v>449</v>
      </c>
      <c r="D146" s="482"/>
      <c r="E146" s="228" t="s">
        <v>450</v>
      </c>
      <c r="F146" s="487" t="s">
        <v>451</v>
      </c>
      <c r="G146" s="487"/>
      <c r="H146" s="487"/>
      <c r="I146" s="487"/>
      <c r="J146" s="111"/>
      <c r="K146" s="208">
        <v>1710.5</v>
      </c>
      <c r="L146" s="117">
        <f t="shared" si="37"/>
        <v>0</v>
      </c>
      <c r="M146" s="25"/>
      <c r="N146" s="25"/>
    </row>
    <row r="147" spans="1:14" s="8" customFormat="1" ht="16.75" customHeight="1">
      <c r="A147" s="25"/>
      <c r="B147" s="25"/>
      <c r="C147" s="381" t="s">
        <v>452</v>
      </c>
      <c r="D147" s="381"/>
      <c r="E147" s="228" t="s">
        <v>453</v>
      </c>
      <c r="F147" s="487" t="s">
        <v>210</v>
      </c>
      <c r="G147" s="487"/>
      <c r="H147" s="487"/>
      <c r="I147" s="487"/>
      <c r="J147" s="111"/>
      <c r="K147" s="208">
        <v>1710.5</v>
      </c>
      <c r="L147" s="117">
        <f t="shared" si="37"/>
        <v>0</v>
      </c>
      <c r="M147" s="25"/>
      <c r="N147" s="25"/>
    </row>
    <row r="148" spans="1:14" s="8" customFormat="1" ht="16.75" customHeight="1">
      <c r="A148" s="25"/>
      <c r="B148" s="25"/>
      <c r="C148" s="482" t="s">
        <v>454</v>
      </c>
      <c r="D148" s="482"/>
      <c r="E148" s="228" t="s">
        <v>455</v>
      </c>
      <c r="F148" s="487" t="s">
        <v>259</v>
      </c>
      <c r="G148" s="487"/>
      <c r="H148" s="487"/>
      <c r="I148" s="487"/>
      <c r="J148" s="111"/>
      <c r="K148" s="208">
        <v>1710.5</v>
      </c>
      <c r="L148" s="117">
        <f t="shared" si="37"/>
        <v>0</v>
      </c>
      <c r="M148" s="25"/>
      <c r="N148" s="25"/>
    </row>
    <row r="149" spans="1:14" s="8" customFormat="1" ht="16.75" customHeight="1">
      <c r="A149" s="25"/>
      <c r="B149" s="25"/>
      <c r="C149" s="482" t="s">
        <v>456</v>
      </c>
      <c r="D149" s="482"/>
      <c r="E149" s="228" t="s">
        <v>457</v>
      </c>
      <c r="F149" s="487" t="s">
        <v>258</v>
      </c>
      <c r="G149" s="487"/>
      <c r="H149" s="487"/>
      <c r="I149" s="487"/>
      <c r="J149" s="111"/>
      <c r="K149" s="208">
        <v>1710.5</v>
      </c>
      <c r="L149" s="117">
        <f t="shared" si="37"/>
        <v>0</v>
      </c>
      <c r="M149" s="25"/>
      <c r="N149" s="25"/>
    </row>
    <row r="150" spans="1:14" s="8" customFormat="1" ht="16.75" customHeight="1">
      <c r="A150" s="25"/>
      <c r="B150" s="25"/>
      <c r="C150" s="381" t="s">
        <v>663</v>
      </c>
      <c r="D150" s="381"/>
      <c r="E150" s="228" t="s">
        <v>458</v>
      </c>
      <c r="F150" s="487" t="s">
        <v>583</v>
      </c>
      <c r="G150" s="487"/>
      <c r="H150" s="487"/>
      <c r="I150" s="487"/>
      <c r="J150" s="111"/>
      <c r="K150" s="208">
        <v>1155</v>
      </c>
      <c r="L150" s="117">
        <f t="shared" si="37"/>
        <v>0</v>
      </c>
      <c r="M150" s="25"/>
      <c r="N150" s="25"/>
    </row>
    <row r="151" spans="1:14" s="8" customFormat="1" ht="16.75" customHeight="1">
      <c r="A151" s="25"/>
      <c r="B151" s="25"/>
      <c r="C151" s="381" t="s">
        <v>664</v>
      </c>
      <c r="D151" s="381"/>
      <c r="E151" s="228" t="s">
        <v>458</v>
      </c>
      <c r="F151" s="487" t="s">
        <v>667</v>
      </c>
      <c r="G151" s="487"/>
      <c r="H151" s="487"/>
      <c r="I151" s="487"/>
      <c r="J151" s="111"/>
      <c r="K151" s="208">
        <v>1155</v>
      </c>
      <c r="L151" s="117">
        <f t="shared" ref="L151" si="49">J151*K151</f>
        <v>0</v>
      </c>
      <c r="M151" s="25"/>
      <c r="N151" s="25"/>
    </row>
    <row r="152" spans="1:14" s="8" customFormat="1" ht="16.75" customHeight="1">
      <c r="A152" s="25"/>
      <c r="B152" s="25"/>
      <c r="C152" s="381" t="s">
        <v>665</v>
      </c>
      <c r="D152" s="381"/>
      <c r="E152" s="228" t="s">
        <v>458</v>
      </c>
      <c r="F152" s="487" t="s">
        <v>668</v>
      </c>
      <c r="G152" s="487"/>
      <c r="H152" s="487"/>
      <c r="I152" s="487"/>
      <c r="J152" s="111"/>
      <c r="K152" s="208">
        <v>1155</v>
      </c>
      <c r="L152" s="117">
        <f t="shared" ref="L152" si="50">J152*K152</f>
        <v>0</v>
      </c>
      <c r="M152" s="25"/>
      <c r="N152" s="25"/>
    </row>
    <row r="153" spans="1:14" s="8" customFormat="1" ht="16.75" customHeight="1">
      <c r="A153" s="25"/>
      <c r="B153" s="25"/>
      <c r="C153" s="381" t="s">
        <v>666</v>
      </c>
      <c r="D153" s="381"/>
      <c r="E153" s="228" t="s">
        <v>458</v>
      </c>
      <c r="F153" s="487" t="s">
        <v>669</v>
      </c>
      <c r="G153" s="487"/>
      <c r="H153" s="487"/>
      <c r="I153" s="487"/>
      <c r="J153" s="111"/>
      <c r="K153" s="208">
        <v>1155</v>
      </c>
      <c r="L153" s="117">
        <f t="shared" si="37"/>
        <v>0</v>
      </c>
      <c r="M153" s="25"/>
      <c r="N153" s="25"/>
    </row>
    <row r="154" spans="1:14" s="8" customFormat="1" ht="19.75" customHeight="1">
      <c r="A154" s="25"/>
      <c r="B154" s="25"/>
      <c r="C154" s="418" t="s">
        <v>213</v>
      </c>
      <c r="D154" s="418"/>
      <c r="E154" s="418"/>
      <c r="F154" s="418"/>
      <c r="G154" s="418"/>
      <c r="H154" s="418"/>
      <c r="I154" s="418"/>
      <c r="J154" s="488"/>
      <c r="K154" s="418"/>
      <c r="L154" s="418"/>
      <c r="M154" s="25"/>
      <c r="N154" s="25"/>
    </row>
    <row r="155" spans="1:14" s="8" customFormat="1" ht="16.75" customHeight="1">
      <c r="A155" s="25"/>
      <c r="B155" s="25"/>
      <c r="C155" s="482" t="s">
        <v>651</v>
      </c>
      <c r="D155" s="482"/>
      <c r="E155" s="209" t="s">
        <v>459</v>
      </c>
      <c r="F155" s="485" t="s">
        <v>258</v>
      </c>
      <c r="G155" s="485"/>
      <c r="H155" s="485"/>
      <c r="I155" s="485"/>
      <c r="J155" s="111"/>
      <c r="K155" s="208">
        <v>1067</v>
      </c>
      <c r="L155" s="117">
        <f t="shared" ref="L155" si="51">J155*K155</f>
        <v>0</v>
      </c>
      <c r="M155" s="25"/>
      <c r="N155" s="25"/>
    </row>
    <row r="156" spans="1:14" s="8" customFormat="1" ht="16.75" customHeight="1">
      <c r="A156" s="25"/>
      <c r="B156" s="25"/>
      <c r="C156" s="482" t="s">
        <v>652</v>
      </c>
      <c r="D156" s="482"/>
      <c r="E156" s="209" t="s">
        <v>459</v>
      </c>
      <c r="F156" s="485" t="s">
        <v>210</v>
      </c>
      <c r="G156" s="485"/>
      <c r="H156" s="485"/>
      <c r="I156" s="485"/>
      <c r="J156" s="111"/>
      <c r="K156" s="208">
        <v>1067</v>
      </c>
      <c r="L156" s="117">
        <f t="shared" ref="L156:L165" si="52">J156*K156</f>
        <v>0</v>
      </c>
      <c r="M156" s="25"/>
      <c r="N156" s="25"/>
    </row>
    <row r="157" spans="1:14" s="8" customFormat="1" ht="16.75" customHeight="1">
      <c r="A157" s="25"/>
      <c r="B157" s="25"/>
      <c r="C157" s="482" t="s">
        <v>653</v>
      </c>
      <c r="D157" s="482"/>
      <c r="E157" s="209" t="s">
        <v>460</v>
      </c>
      <c r="F157" s="485" t="s">
        <v>258</v>
      </c>
      <c r="G157" s="485"/>
      <c r="H157" s="485"/>
      <c r="I157" s="485"/>
      <c r="J157" s="111"/>
      <c r="K157" s="208">
        <v>885.5</v>
      </c>
      <c r="L157" s="117">
        <f>J157*K157</f>
        <v>0</v>
      </c>
      <c r="M157" s="25"/>
      <c r="N157" s="25"/>
    </row>
    <row r="158" spans="1:14" s="8" customFormat="1" ht="16.75" customHeight="1">
      <c r="A158" s="25"/>
      <c r="B158" s="25"/>
      <c r="C158" s="482" t="s">
        <v>654</v>
      </c>
      <c r="D158" s="482"/>
      <c r="E158" s="209" t="s">
        <v>460</v>
      </c>
      <c r="F158" s="485" t="s">
        <v>210</v>
      </c>
      <c r="G158" s="485"/>
      <c r="H158" s="485"/>
      <c r="I158" s="485"/>
      <c r="J158" s="111"/>
      <c r="K158" s="208">
        <v>885.5</v>
      </c>
      <c r="L158" s="117">
        <f>J158*K158</f>
        <v>0</v>
      </c>
      <c r="M158" s="25"/>
      <c r="N158" s="25"/>
    </row>
    <row r="159" spans="1:14" s="8" customFormat="1" ht="16.75" customHeight="1">
      <c r="A159" s="25"/>
      <c r="B159" s="25"/>
      <c r="C159" s="482" t="s">
        <v>655</v>
      </c>
      <c r="D159" s="482"/>
      <c r="E159" s="185" t="s">
        <v>461</v>
      </c>
      <c r="F159" s="485" t="s">
        <v>606</v>
      </c>
      <c r="G159" s="485"/>
      <c r="H159" s="485"/>
      <c r="I159" s="485"/>
      <c r="J159" s="111"/>
      <c r="K159" s="208">
        <v>973.5</v>
      </c>
      <c r="L159" s="117">
        <f t="shared" si="52"/>
        <v>0</v>
      </c>
      <c r="M159" s="25"/>
      <c r="N159" s="25"/>
    </row>
    <row r="160" spans="1:14" s="8" customFormat="1" ht="16.75" customHeight="1">
      <c r="A160" s="25"/>
      <c r="B160" s="25"/>
      <c r="C160" s="482" t="s">
        <v>656</v>
      </c>
      <c r="D160" s="482"/>
      <c r="E160" s="185" t="s">
        <v>461</v>
      </c>
      <c r="F160" s="485" t="s">
        <v>607</v>
      </c>
      <c r="G160" s="485"/>
      <c r="H160" s="485"/>
      <c r="I160" s="485"/>
      <c r="J160" s="111"/>
      <c r="K160" s="208">
        <v>973.5</v>
      </c>
      <c r="L160" s="117">
        <f t="shared" ref="L160" si="53">J160*K160</f>
        <v>0</v>
      </c>
      <c r="M160" s="25"/>
      <c r="N160" s="25"/>
    </row>
    <row r="161" spans="1:14" s="8" customFormat="1" ht="16.75" customHeight="1">
      <c r="A161" s="25"/>
      <c r="B161" s="25"/>
      <c r="C161" s="482" t="s">
        <v>657</v>
      </c>
      <c r="D161" s="482"/>
      <c r="E161" s="185" t="s">
        <v>462</v>
      </c>
      <c r="F161" s="485" t="s">
        <v>210</v>
      </c>
      <c r="G161" s="485"/>
      <c r="H161" s="485"/>
      <c r="I161" s="485"/>
      <c r="J161" s="111"/>
      <c r="K161" s="208">
        <v>973.5</v>
      </c>
      <c r="L161" s="117">
        <f t="shared" si="52"/>
        <v>0</v>
      </c>
      <c r="M161" s="25"/>
      <c r="N161" s="25"/>
    </row>
    <row r="162" spans="1:14" s="8" customFormat="1" ht="16.75" customHeight="1">
      <c r="A162" s="25"/>
      <c r="B162" s="25"/>
      <c r="C162" s="482" t="s">
        <v>658</v>
      </c>
      <c r="D162" s="482"/>
      <c r="E162" s="185" t="s">
        <v>462</v>
      </c>
      <c r="F162" s="485" t="s">
        <v>467</v>
      </c>
      <c r="G162" s="485"/>
      <c r="H162" s="485"/>
      <c r="I162" s="485"/>
      <c r="J162" s="111"/>
      <c r="K162" s="208">
        <v>973.5</v>
      </c>
      <c r="L162" s="117">
        <f t="shared" ref="L162" si="54">J162*K162</f>
        <v>0</v>
      </c>
      <c r="M162" s="25"/>
      <c r="N162" s="25"/>
    </row>
    <row r="163" spans="1:14" s="8" customFormat="1" ht="16.75" customHeight="1">
      <c r="A163" s="25"/>
      <c r="B163" s="25"/>
      <c r="C163" s="482" t="s">
        <v>463</v>
      </c>
      <c r="D163" s="482"/>
      <c r="E163" s="185" t="s">
        <v>464</v>
      </c>
      <c r="F163" s="485" t="s">
        <v>210</v>
      </c>
      <c r="G163" s="485"/>
      <c r="H163" s="485"/>
      <c r="I163" s="485"/>
      <c r="J163" s="111"/>
      <c r="K163" s="208">
        <v>1067</v>
      </c>
      <c r="L163" s="117">
        <f t="shared" si="52"/>
        <v>0</v>
      </c>
      <c r="M163" s="25"/>
      <c r="N163" s="25"/>
    </row>
    <row r="164" spans="1:14" s="8" customFormat="1" ht="16.75" customHeight="1">
      <c r="A164" s="25"/>
      <c r="B164" s="25"/>
      <c r="C164" s="482" t="s">
        <v>465</v>
      </c>
      <c r="D164" s="482"/>
      <c r="E164" s="185" t="s">
        <v>466</v>
      </c>
      <c r="F164" s="485" t="s">
        <v>467</v>
      </c>
      <c r="G164" s="485"/>
      <c r="H164" s="485"/>
      <c r="I164" s="485"/>
      <c r="J164" s="111"/>
      <c r="K164" s="208">
        <v>1067</v>
      </c>
      <c r="L164" s="117">
        <f t="shared" si="52"/>
        <v>0</v>
      </c>
      <c r="M164" s="25"/>
      <c r="N164" s="25"/>
    </row>
    <row r="165" spans="1:14" s="8" customFormat="1" ht="16.75" customHeight="1">
      <c r="A165" s="25"/>
      <c r="B165" s="25"/>
      <c r="C165" s="482" t="s">
        <v>468</v>
      </c>
      <c r="D165" s="482"/>
      <c r="E165" s="185" t="s">
        <v>469</v>
      </c>
      <c r="F165" s="485" t="s">
        <v>210</v>
      </c>
      <c r="G165" s="485"/>
      <c r="H165" s="485"/>
      <c r="I165" s="485"/>
      <c r="J165" s="111"/>
      <c r="K165" s="208">
        <v>973.5</v>
      </c>
      <c r="L165" s="117">
        <f t="shared" si="52"/>
        <v>0</v>
      </c>
      <c r="M165" s="25"/>
      <c r="N165" s="25"/>
    </row>
    <row r="166" spans="1:14" s="8" customFormat="1" ht="16.75" customHeight="1">
      <c r="A166" s="25"/>
      <c r="B166" s="25"/>
      <c r="C166" s="482" t="s">
        <v>661</v>
      </c>
      <c r="D166" s="482"/>
      <c r="E166" s="185" t="s">
        <v>470</v>
      </c>
      <c r="F166" s="485" t="s">
        <v>619</v>
      </c>
      <c r="G166" s="485"/>
      <c r="H166" s="485"/>
      <c r="I166" s="485"/>
      <c r="J166" s="111"/>
      <c r="K166" s="208">
        <v>1028.5</v>
      </c>
      <c r="L166" s="117">
        <f>J166*K166</f>
        <v>0</v>
      </c>
      <c r="M166" s="25"/>
      <c r="N166" s="25"/>
    </row>
    <row r="167" spans="1:14" s="8" customFormat="1" ht="16.75" customHeight="1">
      <c r="A167" s="25"/>
      <c r="B167" s="25"/>
      <c r="C167" s="482" t="s">
        <v>662</v>
      </c>
      <c r="D167" s="482"/>
      <c r="E167" s="185" t="s">
        <v>470</v>
      </c>
      <c r="F167" s="485" t="s">
        <v>620</v>
      </c>
      <c r="G167" s="485"/>
      <c r="H167" s="485"/>
      <c r="I167" s="485"/>
      <c r="J167" s="111"/>
      <c r="K167" s="208">
        <v>1028.5</v>
      </c>
      <c r="L167" s="117">
        <f>J167*K167</f>
        <v>0</v>
      </c>
      <c r="M167" s="25"/>
      <c r="N167" s="25"/>
    </row>
    <row r="168" spans="1:14" s="8" customFormat="1" ht="16.75" customHeight="1">
      <c r="A168" s="25"/>
      <c r="B168" s="25"/>
      <c r="C168" s="486" t="s">
        <v>659</v>
      </c>
      <c r="D168" s="486"/>
      <c r="E168" s="209" t="s">
        <v>471</v>
      </c>
      <c r="F168" s="485" t="s">
        <v>563</v>
      </c>
      <c r="G168" s="485"/>
      <c r="H168" s="485"/>
      <c r="I168" s="485"/>
      <c r="J168" s="111"/>
      <c r="K168" s="208">
        <v>1028.5</v>
      </c>
      <c r="L168" s="117">
        <f>J168*K168</f>
        <v>0</v>
      </c>
      <c r="M168" s="25"/>
      <c r="N168" s="25"/>
    </row>
    <row r="169" spans="1:14" s="8" customFormat="1" ht="16.75" customHeight="1">
      <c r="A169" s="25"/>
      <c r="B169" s="25"/>
      <c r="C169" s="486" t="s">
        <v>660</v>
      </c>
      <c r="D169" s="486"/>
      <c r="E169" s="209" t="s">
        <v>471</v>
      </c>
      <c r="F169" s="485" t="s">
        <v>585</v>
      </c>
      <c r="G169" s="485"/>
      <c r="H169" s="485"/>
      <c r="I169" s="485"/>
      <c r="J169" s="111"/>
      <c r="K169" s="208">
        <v>1028.5</v>
      </c>
      <c r="L169" s="117">
        <f>J169*K169</f>
        <v>0</v>
      </c>
      <c r="M169" s="25"/>
      <c r="N169" s="25"/>
    </row>
    <row r="170" spans="1:14" s="8" customFormat="1" ht="19.75" customHeight="1">
      <c r="A170" s="25"/>
      <c r="B170" s="25"/>
      <c r="C170" s="418" t="s">
        <v>214</v>
      </c>
      <c r="D170" s="418"/>
      <c r="E170" s="418"/>
      <c r="F170" s="418"/>
      <c r="G170" s="418"/>
      <c r="H170" s="418"/>
      <c r="I170" s="418"/>
      <c r="J170" s="488"/>
      <c r="K170" s="418"/>
      <c r="L170" s="418"/>
      <c r="M170" s="25"/>
      <c r="N170" s="25"/>
    </row>
    <row r="171" spans="1:14" s="8" customFormat="1" ht="16.75" customHeight="1">
      <c r="A171" s="25"/>
      <c r="B171" s="25"/>
      <c r="C171" s="486" t="s">
        <v>605</v>
      </c>
      <c r="D171" s="486"/>
      <c r="E171" s="209" t="s">
        <v>472</v>
      </c>
      <c r="F171" s="485" t="s">
        <v>606</v>
      </c>
      <c r="G171" s="485"/>
      <c r="H171" s="485"/>
      <c r="I171" s="485"/>
      <c r="J171" s="111"/>
      <c r="K171" s="208">
        <v>676.5</v>
      </c>
      <c r="L171" s="117">
        <f t="shared" ref="L171:L182" si="55">J171*K171</f>
        <v>0</v>
      </c>
      <c r="M171" s="25"/>
      <c r="N171" s="25"/>
    </row>
    <row r="172" spans="1:14" s="8" customFormat="1" ht="16.75" customHeight="1">
      <c r="A172" s="25"/>
      <c r="B172" s="25"/>
      <c r="C172" s="486" t="s">
        <v>608</v>
      </c>
      <c r="D172" s="486"/>
      <c r="E172" s="209" t="s">
        <v>472</v>
      </c>
      <c r="F172" s="485" t="s">
        <v>607</v>
      </c>
      <c r="G172" s="485"/>
      <c r="H172" s="485"/>
      <c r="I172" s="485"/>
      <c r="J172" s="111"/>
      <c r="K172" s="208">
        <v>676.5</v>
      </c>
      <c r="L172" s="117">
        <f t="shared" ref="L172" si="56">J172*K172</f>
        <v>0</v>
      </c>
      <c r="M172" s="25"/>
      <c r="N172" s="25"/>
    </row>
    <row r="173" spans="1:14" s="8" customFormat="1" ht="16.75" customHeight="1">
      <c r="A173" s="25"/>
      <c r="B173" s="25"/>
      <c r="C173" s="482" t="s">
        <v>473</v>
      </c>
      <c r="D173" s="482"/>
      <c r="E173" s="185" t="s">
        <v>474</v>
      </c>
      <c r="F173" s="485" t="s">
        <v>210</v>
      </c>
      <c r="G173" s="485"/>
      <c r="H173" s="485"/>
      <c r="I173" s="485"/>
      <c r="J173" s="111"/>
      <c r="K173" s="208">
        <v>676.5</v>
      </c>
      <c r="L173" s="117">
        <f t="shared" si="55"/>
        <v>0</v>
      </c>
      <c r="M173" s="25"/>
      <c r="N173" s="25"/>
    </row>
    <row r="174" spans="1:14" s="8" customFormat="1" ht="16.75" customHeight="1">
      <c r="A174" s="25"/>
      <c r="B174" s="25"/>
      <c r="C174" s="486" t="s">
        <v>611</v>
      </c>
      <c r="D174" s="486"/>
      <c r="E174" s="230" t="s">
        <v>475</v>
      </c>
      <c r="F174" s="487" t="s">
        <v>258</v>
      </c>
      <c r="G174" s="487"/>
      <c r="H174" s="487"/>
      <c r="I174" s="487"/>
      <c r="J174" s="111"/>
      <c r="K174" s="208">
        <v>676.5</v>
      </c>
      <c r="L174" s="117">
        <f t="shared" si="55"/>
        <v>0</v>
      </c>
      <c r="M174" s="25"/>
      <c r="N174" s="25"/>
    </row>
    <row r="175" spans="1:14" s="8" customFormat="1" ht="16.75" customHeight="1">
      <c r="A175" s="25"/>
      <c r="B175" s="25"/>
      <c r="C175" s="486" t="s">
        <v>612</v>
      </c>
      <c r="D175" s="486"/>
      <c r="E175" s="230" t="s">
        <v>475</v>
      </c>
      <c r="F175" s="487" t="s">
        <v>210</v>
      </c>
      <c r="G175" s="487"/>
      <c r="H175" s="487"/>
      <c r="I175" s="487"/>
      <c r="J175" s="111"/>
      <c r="K175" s="208">
        <v>676.5</v>
      </c>
      <c r="L175" s="117">
        <f t="shared" ref="L175:L176" si="57">J175*K175</f>
        <v>0</v>
      </c>
      <c r="M175" s="25"/>
      <c r="N175" s="25"/>
    </row>
    <row r="176" spans="1:14" s="8" customFormat="1" ht="16.75" customHeight="1">
      <c r="A176" s="25"/>
      <c r="B176" s="25"/>
      <c r="C176" s="486" t="s">
        <v>613</v>
      </c>
      <c r="D176" s="486"/>
      <c r="E176" s="230" t="s">
        <v>475</v>
      </c>
      <c r="F176" s="487" t="s">
        <v>609</v>
      </c>
      <c r="G176" s="487"/>
      <c r="H176" s="487"/>
      <c r="I176" s="487"/>
      <c r="J176" s="111"/>
      <c r="K176" s="208">
        <v>676.5</v>
      </c>
      <c r="L176" s="117">
        <f t="shared" si="57"/>
        <v>0</v>
      </c>
      <c r="M176" s="25"/>
      <c r="N176" s="25"/>
    </row>
    <row r="177" spans="1:14" s="8" customFormat="1" ht="16.75" customHeight="1">
      <c r="A177" s="25"/>
      <c r="B177" s="25"/>
      <c r="C177" s="486" t="s">
        <v>614</v>
      </c>
      <c r="D177" s="486"/>
      <c r="E177" s="230" t="s">
        <v>475</v>
      </c>
      <c r="F177" s="487" t="s">
        <v>610</v>
      </c>
      <c r="G177" s="487"/>
      <c r="H177" s="487"/>
      <c r="I177" s="487"/>
      <c r="J177" s="111"/>
      <c r="K177" s="208">
        <v>676.5</v>
      </c>
      <c r="L177" s="117">
        <f t="shared" ref="L177" si="58">J177*K177</f>
        <v>0</v>
      </c>
      <c r="M177" s="25"/>
      <c r="N177" s="25"/>
    </row>
    <row r="178" spans="1:14" s="8" customFormat="1" ht="16.75" customHeight="1">
      <c r="A178" s="25"/>
      <c r="B178" s="25"/>
      <c r="C178" s="486" t="s">
        <v>615</v>
      </c>
      <c r="D178" s="486"/>
      <c r="E178" s="209" t="s">
        <v>476</v>
      </c>
      <c r="F178" s="485" t="s">
        <v>563</v>
      </c>
      <c r="G178" s="485"/>
      <c r="H178" s="485"/>
      <c r="I178" s="485"/>
      <c r="J178" s="111"/>
      <c r="K178" s="208">
        <v>781</v>
      </c>
      <c r="L178" s="117">
        <f t="shared" si="55"/>
        <v>0</v>
      </c>
      <c r="M178" s="25"/>
      <c r="N178" s="25"/>
    </row>
    <row r="179" spans="1:14" s="8" customFormat="1" ht="16.75" customHeight="1">
      <c r="A179" s="25"/>
      <c r="B179" s="25"/>
      <c r="C179" s="486" t="s">
        <v>616</v>
      </c>
      <c r="D179" s="486"/>
      <c r="E179" s="209" t="s">
        <v>476</v>
      </c>
      <c r="F179" s="485" t="s">
        <v>585</v>
      </c>
      <c r="G179" s="485"/>
      <c r="H179" s="485"/>
      <c r="I179" s="485"/>
      <c r="J179" s="111"/>
      <c r="K179" s="208">
        <v>781</v>
      </c>
      <c r="L179" s="117">
        <f t="shared" ref="L179" si="59">J179*K179</f>
        <v>0</v>
      </c>
      <c r="M179" s="25"/>
      <c r="N179" s="25"/>
    </row>
    <row r="180" spans="1:14" s="8" customFormat="1" ht="16.75" customHeight="1">
      <c r="A180" s="25"/>
      <c r="B180" s="25"/>
      <c r="C180" s="482" t="s">
        <v>617</v>
      </c>
      <c r="D180" s="482"/>
      <c r="E180" s="185" t="s">
        <v>477</v>
      </c>
      <c r="F180" s="485" t="s">
        <v>619</v>
      </c>
      <c r="G180" s="485"/>
      <c r="H180" s="485"/>
      <c r="I180" s="485"/>
      <c r="J180" s="111"/>
      <c r="K180" s="208">
        <v>781</v>
      </c>
      <c r="L180" s="117">
        <f t="shared" si="55"/>
        <v>0</v>
      </c>
      <c r="M180" s="25"/>
      <c r="N180" s="25"/>
    </row>
    <row r="181" spans="1:14" s="8" customFormat="1" ht="16.75" customHeight="1">
      <c r="A181" s="25"/>
      <c r="B181" s="25"/>
      <c r="C181" s="482" t="s">
        <v>618</v>
      </c>
      <c r="D181" s="482"/>
      <c r="E181" s="185" t="s">
        <v>477</v>
      </c>
      <c r="F181" s="485" t="s">
        <v>620</v>
      </c>
      <c r="G181" s="485"/>
      <c r="H181" s="485"/>
      <c r="I181" s="485"/>
      <c r="J181" s="111"/>
      <c r="K181" s="208">
        <v>781</v>
      </c>
      <c r="L181" s="117">
        <f t="shared" ref="L181" si="60">J181*K181</f>
        <v>0</v>
      </c>
      <c r="M181" s="25"/>
      <c r="N181" s="25"/>
    </row>
    <row r="182" spans="1:14" s="8" customFormat="1" ht="16.75" customHeight="1">
      <c r="A182" s="25"/>
      <c r="B182" s="25"/>
      <c r="C182" s="486" t="s">
        <v>478</v>
      </c>
      <c r="D182" s="486"/>
      <c r="E182" s="230" t="s">
        <v>479</v>
      </c>
      <c r="F182" s="487" t="s">
        <v>210</v>
      </c>
      <c r="G182" s="487"/>
      <c r="H182" s="487"/>
      <c r="I182" s="487"/>
      <c r="J182" s="111"/>
      <c r="K182" s="208">
        <v>781</v>
      </c>
      <c r="L182" s="117">
        <f t="shared" si="55"/>
        <v>0</v>
      </c>
      <c r="M182" s="25"/>
      <c r="N182" s="25"/>
    </row>
    <row r="183" spans="1:14" s="8" customFormat="1" ht="19.75" customHeight="1">
      <c r="A183" s="25"/>
      <c r="B183" s="25"/>
      <c r="C183" s="418" t="s">
        <v>480</v>
      </c>
      <c r="D183" s="418"/>
      <c r="E183" s="418"/>
      <c r="F183" s="418"/>
      <c r="G183" s="418"/>
      <c r="H183" s="418"/>
      <c r="I183" s="418"/>
      <c r="J183" s="488"/>
      <c r="K183" s="418"/>
      <c r="L183" s="418"/>
      <c r="M183" s="25"/>
      <c r="N183" s="25"/>
    </row>
    <row r="184" spans="1:14" s="8" customFormat="1" ht="16.75" customHeight="1">
      <c r="A184" s="25"/>
      <c r="B184" s="25"/>
      <c r="C184" s="482" t="s">
        <v>601</v>
      </c>
      <c r="D184" s="482"/>
      <c r="E184" s="229" t="s">
        <v>481</v>
      </c>
      <c r="F184" s="483" t="s">
        <v>210</v>
      </c>
      <c r="G184" s="483"/>
      <c r="H184" s="483"/>
      <c r="I184" s="483"/>
      <c r="J184" s="111"/>
      <c r="K184" s="208">
        <v>797.5</v>
      </c>
      <c r="L184" s="117">
        <f t="shared" ref="L184:L202" si="61">J184*K184</f>
        <v>0</v>
      </c>
      <c r="M184" s="25"/>
      <c r="N184" s="25"/>
    </row>
    <row r="185" spans="1:14" s="8" customFormat="1" ht="16.75" customHeight="1">
      <c r="A185" s="25"/>
      <c r="B185" s="25"/>
      <c r="C185" s="482" t="s">
        <v>602</v>
      </c>
      <c r="D185" s="482"/>
      <c r="E185" s="229" t="s">
        <v>481</v>
      </c>
      <c r="F185" s="483" t="s">
        <v>258</v>
      </c>
      <c r="G185" s="483"/>
      <c r="H185" s="483"/>
      <c r="I185" s="483"/>
      <c r="J185" s="111"/>
      <c r="K185" s="208">
        <v>797.5</v>
      </c>
      <c r="L185" s="117">
        <f t="shared" ref="L185" si="62">J185*K185</f>
        <v>0</v>
      </c>
      <c r="M185" s="25"/>
      <c r="N185" s="25"/>
    </row>
    <row r="186" spans="1:14" s="8" customFormat="1" ht="16.75" customHeight="1">
      <c r="A186" s="25"/>
      <c r="B186" s="25"/>
      <c r="C186" s="482" t="s">
        <v>604</v>
      </c>
      <c r="D186" s="482"/>
      <c r="E186" s="229" t="s">
        <v>482</v>
      </c>
      <c r="F186" s="484" t="s">
        <v>210</v>
      </c>
      <c r="G186" s="484"/>
      <c r="H186" s="484"/>
      <c r="I186" s="484"/>
      <c r="J186" s="111"/>
      <c r="K186" s="208">
        <v>621.5</v>
      </c>
      <c r="L186" s="117">
        <f t="shared" si="61"/>
        <v>0</v>
      </c>
      <c r="M186" s="25"/>
      <c r="N186" s="25"/>
    </row>
    <row r="187" spans="1:14" s="8" customFormat="1" ht="16.75" customHeight="1">
      <c r="A187" s="25"/>
      <c r="B187" s="25"/>
      <c r="C187" s="482" t="s">
        <v>603</v>
      </c>
      <c r="D187" s="482"/>
      <c r="E187" s="229" t="s">
        <v>482</v>
      </c>
      <c r="F187" s="484" t="s">
        <v>258</v>
      </c>
      <c r="G187" s="484"/>
      <c r="H187" s="484"/>
      <c r="I187" s="484"/>
      <c r="J187" s="111"/>
      <c r="K187" s="208">
        <v>621.5</v>
      </c>
      <c r="L187" s="117">
        <f t="shared" ref="L187" si="63">J187*K187</f>
        <v>0</v>
      </c>
      <c r="M187" s="25"/>
      <c r="N187" s="25"/>
    </row>
    <row r="188" spans="1:14" s="8" customFormat="1" ht="16.75" customHeight="1">
      <c r="A188" s="25"/>
      <c r="B188" s="25"/>
      <c r="C188" s="482" t="s">
        <v>596</v>
      </c>
      <c r="D188" s="482"/>
      <c r="E188" s="228" t="s">
        <v>483</v>
      </c>
      <c r="F188" s="484" t="s">
        <v>583</v>
      </c>
      <c r="G188" s="484"/>
      <c r="H188" s="484"/>
      <c r="I188" s="484"/>
      <c r="J188" s="111"/>
      <c r="K188" s="208">
        <v>797.5</v>
      </c>
      <c r="L188" s="117">
        <f t="shared" si="61"/>
        <v>0</v>
      </c>
      <c r="M188" s="25"/>
      <c r="N188" s="25"/>
    </row>
    <row r="189" spans="1:14" s="8" customFormat="1" ht="16.75" customHeight="1">
      <c r="A189" s="25"/>
      <c r="B189" s="25"/>
      <c r="C189" s="482" t="s">
        <v>597</v>
      </c>
      <c r="D189" s="482"/>
      <c r="E189" s="228" t="s">
        <v>483</v>
      </c>
      <c r="F189" s="484" t="s">
        <v>600</v>
      </c>
      <c r="G189" s="484"/>
      <c r="H189" s="484"/>
      <c r="I189" s="484"/>
      <c r="J189" s="111"/>
      <c r="K189" s="208">
        <v>797.5</v>
      </c>
      <c r="L189" s="117">
        <f t="shared" ref="L189:L190" si="64">J189*K189</f>
        <v>0</v>
      </c>
      <c r="M189" s="25"/>
      <c r="N189" s="25"/>
    </row>
    <row r="190" spans="1:14" s="8" customFormat="1" ht="16.75" customHeight="1">
      <c r="A190" s="25"/>
      <c r="B190" s="25"/>
      <c r="C190" s="482" t="s">
        <v>598</v>
      </c>
      <c r="D190" s="482"/>
      <c r="E190" s="228" t="s">
        <v>483</v>
      </c>
      <c r="F190" s="484" t="s">
        <v>467</v>
      </c>
      <c r="G190" s="484"/>
      <c r="H190" s="484"/>
      <c r="I190" s="484"/>
      <c r="J190" s="111"/>
      <c r="K190" s="208">
        <v>797.5</v>
      </c>
      <c r="L190" s="117">
        <f t="shared" si="64"/>
        <v>0</v>
      </c>
      <c r="M190" s="25"/>
      <c r="N190" s="25"/>
    </row>
    <row r="191" spans="1:14" s="8" customFormat="1" ht="16.75" customHeight="1">
      <c r="A191" s="25"/>
      <c r="B191" s="25"/>
      <c r="C191" s="482" t="s">
        <v>599</v>
      </c>
      <c r="D191" s="482"/>
      <c r="E191" s="228" t="s">
        <v>483</v>
      </c>
      <c r="F191" s="484" t="s">
        <v>210</v>
      </c>
      <c r="G191" s="484"/>
      <c r="H191" s="484"/>
      <c r="I191" s="484"/>
      <c r="J191" s="111"/>
      <c r="K191" s="208">
        <v>797.5</v>
      </c>
      <c r="L191" s="117">
        <f t="shared" ref="L191" si="65">J191*K191</f>
        <v>0</v>
      </c>
      <c r="M191" s="25"/>
      <c r="N191" s="25"/>
    </row>
    <row r="192" spans="1:14" s="8" customFormat="1" ht="16.75" customHeight="1">
      <c r="A192" s="25"/>
      <c r="B192" s="25"/>
      <c r="C192" s="482" t="s">
        <v>484</v>
      </c>
      <c r="D192" s="482"/>
      <c r="E192" s="228" t="s">
        <v>485</v>
      </c>
      <c r="F192" s="484"/>
      <c r="G192" s="484"/>
      <c r="H192" s="484"/>
      <c r="I192" s="484"/>
      <c r="J192" s="111"/>
      <c r="K192" s="208">
        <v>797.5</v>
      </c>
      <c r="L192" s="117">
        <f t="shared" si="61"/>
        <v>0</v>
      </c>
      <c r="M192" s="25"/>
      <c r="N192" s="25"/>
    </row>
    <row r="193" spans="1:14" s="8" customFormat="1" ht="16.75" customHeight="1">
      <c r="A193" s="25"/>
      <c r="B193" s="25"/>
      <c r="C193" s="482" t="s">
        <v>593</v>
      </c>
      <c r="D193" s="482"/>
      <c r="E193" s="228" t="s">
        <v>486</v>
      </c>
      <c r="F193" s="483" t="s">
        <v>595</v>
      </c>
      <c r="G193" s="483"/>
      <c r="H193" s="483"/>
      <c r="I193" s="483"/>
      <c r="J193" s="111"/>
      <c r="K193" s="208">
        <v>258.5</v>
      </c>
      <c r="L193" s="117">
        <f t="shared" si="61"/>
        <v>0</v>
      </c>
      <c r="M193" s="25"/>
      <c r="N193" s="25"/>
    </row>
    <row r="194" spans="1:14" s="8" customFormat="1" ht="16.75" customHeight="1">
      <c r="A194" s="25"/>
      <c r="B194" s="25"/>
      <c r="C194" s="482" t="s">
        <v>594</v>
      </c>
      <c r="D194" s="482"/>
      <c r="E194" s="228" t="s">
        <v>486</v>
      </c>
      <c r="F194" s="483" t="s">
        <v>561</v>
      </c>
      <c r="G194" s="483"/>
      <c r="H194" s="483"/>
      <c r="I194" s="483"/>
      <c r="J194" s="111"/>
      <c r="K194" s="208">
        <v>258.5</v>
      </c>
      <c r="L194" s="117">
        <f t="shared" ref="L194" si="66">J194*K194</f>
        <v>0</v>
      </c>
      <c r="M194" s="25"/>
      <c r="N194" s="25"/>
    </row>
    <row r="195" spans="1:14" s="8" customFormat="1" ht="16.75" customHeight="1">
      <c r="A195" s="25"/>
      <c r="B195" s="25"/>
      <c r="C195" s="482" t="s">
        <v>589</v>
      </c>
      <c r="D195" s="482"/>
      <c r="E195" s="228" t="s">
        <v>487</v>
      </c>
      <c r="F195" s="483" t="s">
        <v>583</v>
      </c>
      <c r="G195" s="483"/>
      <c r="H195" s="483"/>
      <c r="I195" s="483"/>
      <c r="J195" s="111"/>
      <c r="K195" s="208">
        <v>115.5</v>
      </c>
      <c r="L195" s="117">
        <f t="shared" si="61"/>
        <v>0</v>
      </c>
      <c r="M195" s="25"/>
      <c r="N195" s="25"/>
    </row>
    <row r="196" spans="1:14" s="8" customFormat="1" ht="16.75" customHeight="1">
      <c r="A196" s="25"/>
      <c r="B196" s="25"/>
      <c r="C196" s="482" t="s">
        <v>590</v>
      </c>
      <c r="D196" s="482"/>
      <c r="E196" s="228" t="s">
        <v>487</v>
      </c>
      <c r="F196" s="483" t="s">
        <v>592</v>
      </c>
      <c r="G196" s="483"/>
      <c r="H196" s="483"/>
      <c r="I196" s="483"/>
      <c r="J196" s="111"/>
      <c r="K196" s="208">
        <v>115.5</v>
      </c>
      <c r="L196" s="117">
        <f t="shared" ref="L196" si="67">J196*K196</f>
        <v>0</v>
      </c>
      <c r="M196" s="25"/>
      <c r="N196" s="25"/>
    </row>
    <row r="197" spans="1:14" s="8" customFormat="1" ht="16.75" customHeight="1">
      <c r="A197" s="25"/>
      <c r="B197" s="25"/>
      <c r="C197" s="482" t="s">
        <v>591</v>
      </c>
      <c r="D197" s="482"/>
      <c r="E197" s="228" t="s">
        <v>487</v>
      </c>
      <c r="F197" s="483" t="s">
        <v>563</v>
      </c>
      <c r="G197" s="483"/>
      <c r="H197" s="483"/>
      <c r="I197" s="483"/>
      <c r="J197" s="111"/>
      <c r="K197" s="208">
        <v>115.5</v>
      </c>
      <c r="L197" s="117">
        <f t="shared" ref="L197" si="68">J197*K197</f>
        <v>0</v>
      </c>
      <c r="M197" s="25"/>
      <c r="N197" s="25"/>
    </row>
    <row r="198" spans="1:14" s="8" customFormat="1" ht="16.75" customHeight="1">
      <c r="A198" s="25"/>
      <c r="B198" s="25"/>
      <c r="C198" s="482" t="s">
        <v>488</v>
      </c>
      <c r="D198" s="482"/>
      <c r="E198" s="228" t="s">
        <v>271</v>
      </c>
      <c r="F198" s="483" t="s">
        <v>210</v>
      </c>
      <c r="G198" s="483"/>
      <c r="H198" s="483"/>
      <c r="I198" s="483"/>
      <c r="J198" s="111"/>
      <c r="K198" s="208">
        <v>1155</v>
      </c>
      <c r="L198" s="117">
        <f t="shared" si="61"/>
        <v>0</v>
      </c>
      <c r="M198" s="25"/>
      <c r="N198" s="25"/>
    </row>
    <row r="199" spans="1:14" s="8" customFormat="1" ht="16.75" customHeight="1">
      <c r="A199" s="25"/>
      <c r="B199" s="25"/>
      <c r="C199" s="482" t="s">
        <v>587</v>
      </c>
      <c r="D199" s="482"/>
      <c r="E199" s="228" t="s">
        <v>489</v>
      </c>
      <c r="F199" s="483" t="s">
        <v>258</v>
      </c>
      <c r="G199" s="483"/>
      <c r="H199" s="483"/>
      <c r="I199" s="483"/>
      <c r="J199" s="111"/>
      <c r="K199" s="208">
        <v>1067</v>
      </c>
      <c r="L199" s="117">
        <f t="shared" si="61"/>
        <v>0</v>
      </c>
      <c r="M199" s="25"/>
      <c r="N199" s="25"/>
    </row>
    <row r="200" spans="1:14" s="8" customFormat="1" ht="16.75" customHeight="1">
      <c r="A200" s="25"/>
      <c r="B200" s="25"/>
      <c r="C200" s="482" t="s">
        <v>588</v>
      </c>
      <c r="D200" s="482"/>
      <c r="E200" s="228" t="s">
        <v>489</v>
      </c>
      <c r="F200" s="483" t="s">
        <v>210</v>
      </c>
      <c r="G200" s="483"/>
      <c r="H200" s="483"/>
      <c r="I200" s="483"/>
      <c r="J200" s="111"/>
      <c r="K200" s="208">
        <v>1067</v>
      </c>
      <c r="L200" s="117">
        <f t="shared" ref="L200" si="69">J200*K200</f>
        <v>0</v>
      </c>
      <c r="M200" s="25"/>
      <c r="N200" s="25"/>
    </row>
    <row r="201" spans="1:14" s="8" customFormat="1" ht="16.75" customHeight="1">
      <c r="A201" s="25"/>
      <c r="B201" s="25"/>
      <c r="C201" s="482" t="s">
        <v>490</v>
      </c>
      <c r="D201" s="482"/>
      <c r="E201" s="228" t="s">
        <v>491</v>
      </c>
      <c r="F201" s="483" t="s">
        <v>586</v>
      </c>
      <c r="G201" s="483"/>
      <c r="H201" s="483"/>
      <c r="I201" s="483"/>
      <c r="J201" s="111"/>
      <c r="K201" s="208">
        <v>214.5</v>
      </c>
      <c r="L201" s="117">
        <f t="shared" si="61"/>
        <v>0</v>
      </c>
      <c r="M201" s="25"/>
      <c r="N201" s="25"/>
    </row>
    <row r="202" spans="1:14" s="8" customFormat="1" ht="16.75" customHeight="1">
      <c r="A202" s="25"/>
      <c r="B202" s="25"/>
      <c r="C202" s="482" t="s">
        <v>492</v>
      </c>
      <c r="D202" s="482"/>
      <c r="E202" s="228" t="s">
        <v>493</v>
      </c>
      <c r="F202" s="483" t="s">
        <v>494</v>
      </c>
      <c r="G202" s="483"/>
      <c r="H202" s="483"/>
      <c r="I202" s="483"/>
      <c r="J202" s="111"/>
      <c r="K202" s="208">
        <v>93.5</v>
      </c>
      <c r="L202" s="117">
        <f t="shared" si="61"/>
        <v>0</v>
      </c>
      <c r="M202" s="25"/>
      <c r="N202" s="25"/>
    </row>
    <row r="203" spans="1:14" s="8" customFormat="1" ht="26.15" customHeight="1">
      <c r="A203" s="25"/>
      <c r="B203" s="25"/>
      <c r="C203" s="60"/>
      <c r="D203" s="25"/>
      <c r="E203" s="61"/>
      <c r="F203" s="61"/>
      <c r="G203" s="61"/>
      <c r="H203" s="61"/>
      <c r="I203" s="61"/>
      <c r="J203" s="473" t="s">
        <v>67</v>
      </c>
      <c r="K203" s="473"/>
      <c r="L203" s="235">
        <f>SUM(L9:L202)</f>
        <v>0</v>
      </c>
      <c r="M203" s="25"/>
      <c r="N203" s="25"/>
    </row>
    <row r="204" spans="1:14" ht="26.15" customHeight="1">
      <c r="A204" s="18"/>
      <c r="B204" s="18"/>
      <c r="C204" s="26"/>
      <c r="D204" s="18"/>
      <c r="E204" s="18"/>
      <c r="F204" s="18"/>
      <c r="G204" s="18"/>
      <c r="H204" s="18"/>
      <c r="I204" s="18"/>
      <c r="J204" s="474" t="s">
        <v>30</v>
      </c>
      <c r="K204" s="474"/>
      <c r="L204" s="236">
        <f>SUM(L203)*15%</f>
        <v>0</v>
      </c>
      <c r="M204" s="18"/>
      <c r="N204" s="18"/>
    </row>
    <row r="205" spans="1:14" ht="26.15" customHeight="1" thickBot="1">
      <c r="A205" s="18"/>
      <c r="B205" s="18"/>
      <c r="C205" s="26"/>
      <c r="D205" s="18"/>
      <c r="E205" s="18"/>
      <c r="F205" s="18"/>
      <c r="G205" s="18"/>
      <c r="H205" s="18"/>
      <c r="I205" s="18"/>
      <c r="J205" s="475" t="s">
        <v>68</v>
      </c>
      <c r="K205" s="475"/>
      <c r="L205" s="237">
        <f>L203+L204</f>
        <v>0</v>
      </c>
      <c r="M205" s="18"/>
      <c r="N205" s="18"/>
    </row>
    <row r="206" spans="1:14" ht="15" customHeight="1">
      <c r="A206" s="18"/>
      <c r="B206" s="18"/>
      <c r="C206" s="26"/>
      <c r="D206" s="18"/>
      <c r="E206" s="18"/>
      <c r="F206" s="18"/>
      <c r="G206" s="18"/>
      <c r="H206" s="18"/>
      <c r="I206" s="18"/>
      <c r="J206" s="26"/>
      <c r="K206" s="27"/>
      <c r="L206" s="27"/>
      <c r="M206" s="18"/>
      <c r="N206" s="18"/>
    </row>
    <row r="207" spans="1:14" ht="8.15" customHeight="1" thickBot="1">
      <c r="A207" s="18"/>
      <c r="B207" s="18"/>
      <c r="C207" s="26"/>
      <c r="D207" s="18"/>
      <c r="E207" s="18"/>
      <c r="F207" s="18"/>
      <c r="G207" s="18"/>
      <c r="H207" s="18"/>
      <c r="I207" s="18"/>
      <c r="J207" s="26"/>
      <c r="K207" s="27"/>
      <c r="L207" s="27"/>
      <c r="M207" s="18"/>
      <c r="N207" s="18"/>
    </row>
    <row r="208" spans="1:14" s="5" customFormat="1" ht="40.4" customHeight="1" thickBot="1">
      <c r="B208" s="47"/>
      <c r="C208" s="476" t="str">
        <f>Summary!C45</f>
        <v xml:space="preserve">SUBMIT COMPLETED ORDER FORMS TO: nicole@exposolutions.co.za </v>
      </c>
      <c r="D208" s="477"/>
      <c r="E208" s="477"/>
      <c r="F208" s="477"/>
      <c r="G208" s="477"/>
      <c r="H208" s="477"/>
      <c r="I208" s="477"/>
      <c r="J208" s="477"/>
      <c r="K208" s="477"/>
      <c r="L208" s="478"/>
      <c r="M208" s="150"/>
      <c r="N208" s="16"/>
    </row>
    <row r="209" spans="1:14" s="5" customFormat="1" ht="10.4" customHeight="1">
      <c r="A209" s="17"/>
      <c r="B209" s="17"/>
      <c r="C209" s="35"/>
      <c r="D209" s="17"/>
      <c r="E209" s="17"/>
      <c r="F209" s="17"/>
      <c r="G209" s="17"/>
      <c r="H209" s="17"/>
      <c r="I209" s="17"/>
      <c r="J209" s="17"/>
      <c r="K209" s="19"/>
      <c r="L209" s="17"/>
      <c r="M209" s="17"/>
      <c r="N209" s="17"/>
    </row>
    <row r="210" spans="1:14" s="5" customFormat="1" ht="60" customHeight="1">
      <c r="A210" s="16"/>
      <c r="B210" s="47"/>
      <c r="C210" s="479" t="s">
        <v>501</v>
      </c>
      <c r="D210" s="480"/>
      <c r="E210" s="480"/>
      <c r="F210" s="480"/>
      <c r="G210" s="480"/>
      <c r="H210" s="480"/>
      <c r="I210" s="480"/>
      <c r="J210" s="480"/>
      <c r="K210" s="480"/>
      <c r="L210" s="481"/>
      <c r="M210" s="238"/>
      <c r="N210" s="16"/>
    </row>
    <row r="211" spans="1:14" s="5" customFormat="1" ht="10.4" customHeight="1">
      <c r="A211" s="17"/>
      <c r="B211" s="17"/>
      <c r="C211" s="30"/>
      <c r="D211" s="30"/>
      <c r="E211" s="30"/>
      <c r="F211" s="30"/>
      <c r="G211" s="30"/>
      <c r="H211" s="30"/>
      <c r="I211" s="30"/>
      <c r="J211" s="59"/>
      <c r="K211" s="31"/>
      <c r="L211" s="30"/>
      <c r="M211" s="17"/>
      <c r="N211" s="17"/>
    </row>
    <row r="212" spans="1:14" s="5" customFormat="1" ht="40.75" customHeight="1">
      <c r="A212" s="17"/>
      <c r="B212" s="17"/>
      <c r="C212" s="250" t="s">
        <v>495</v>
      </c>
      <c r="D212" s="251"/>
      <c r="E212" s="251"/>
      <c r="F212" s="251"/>
      <c r="G212" s="251"/>
      <c r="H212" s="251"/>
      <c r="I212" s="251"/>
      <c r="J212" s="251"/>
      <c r="K212" s="251"/>
      <c r="L212" s="251"/>
      <c r="M212" s="149"/>
      <c r="N212" s="17"/>
    </row>
    <row r="213" spans="1:14" s="5" customFormat="1" ht="60" customHeight="1">
      <c r="A213" s="17"/>
      <c r="B213" s="76"/>
      <c r="C213" s="252"/>
      <c r="D213" s="252"/>
      <c r="E213" s="252"/>
      <c r="F213" s="252"/>
      <c r="G213" s="252"/>
      <c r="H213" s="252"/>
      <c r="I213" s="252"/>
      <c r="J213" s="252"/>
      <c r="K213" s="252"/>
      <c r="L213" s="252"/>
      <c r="M213" s="149"/>
      <c r="N213" s="17"/>
    </row>
    <row r="214" spans="1:14" s="239" customFormat="1" ht="5.15" customHeight="1">
      <c r="A214" s="28"/>
      <c r="B214" s="28"/>
      <c r="C214" s="148"/>
      <c r="D214" s="28"/>
      <c r="E214" s="28"/>
      <c r="F214" s="28"/>
      <c r="G214" s="28"/>
      <c r="H214" s="28"/>
      <c r="I214" s="28"/>
      <c r="J214" s="148"/>
      <c r="K214" s="146"/>
      <c r="L214" s="146"/>
      <c r="M214" s="28"/>
      <c r="N214" s="28"/>
    </row>
  </sheetData>
  <sheetProtection algorithmName="SHA-512" hashValue="lo1ExR90RUv3bg0mj/RdFkS3s245PusMw4nUbyla60cmNRa8kUbmLT8MUWzs4P0QcTBqbEYQHxbjRmxzP/Pt7Q==" saltValue="zxJv+fwtSPOX88PDy4azIg==" spinCount="100000" sheet="1" objects="1" scenarios="1"/>
  <protectedRanges>
    <protectedRange sqref="C208" name="Submission Details_1"/>
  </protectedRanges>
  <mergeCells count="392">
    <mergeCell ref="F168:I168"/>
    <mergeCell ref="C152:D152"/>
    <mergeCell ref="F152:I152"/>
    <mergeCell ref="C150:D150"/>
    <mergeCell ref="F150:I150"/>
    <mergeCell ref="C151:D151"/>
    <mergeCell ref="F151:I151"/>
    <mergeCell ref="C145:D145"/>
    <mergeCell ref="F145:I145"/>
    <mergeCell ref="C149:D149"/>
    <mergeCell ref="F149:I149"/>
    <mergeCell ref="C153:D153"/>
    <mergeCell ref="F153:I153"/>
    <mergeCell ref="C154:L154"/>
    <mergeCell ref="C156:D156"/>
    <mergeCell ref="F156:I156"/>
    <mergeCell ref="C146:D146"/>
    <mergeCell ref="F146:I146"/>
    <mergeCell ref="C147:D147"/>
    <mergeCell ref="F147:I147"/>
    <mergeCell ref="C148:D148"/>
    <mergeCell ref="F148:I148"/>
    <mergeCell ref="C163:D163"/>
    <mergeCell ref="F163:I163"/>
    <mergeCell ref="C130:D130"/>
    <mergeCell ref="F130:I130"/>
    <mergeCell ref="C155:D155"/>
    <mergeCell ref="F155:I155"/>
    <mergeCell ref="C158:D158"/>
    <mergeCell ref="F158:I158"/>
    <mergeCell ref="C160:D160"/>
    <mergeCell ref="F160:I160"/>
    <mergeCell ref="C132:D132"/>
    <mergeCell ref="F132:I132"/>
    <mergeCell ref="C133:D133"/>
    <mergeCell ref="F133:I133"/>
    <mergeCell ref="C134:D134"/>
    <mergeCell ref="F134:I134"/>
    <mergeCell ref="C140:D140"/>
    <mergeCell ref="F140:I140"/>
    <mergeCell ref="C141:D141"/>
    <mergeCell ref="F141:I141"/>
    <mergeCell ref="C136:D136"/>
    <mergeCell ref="F136:I136"/>
    <mergeCell ref="C137:D137"/>
    <mergeCell ref="F137:I137"/>
    <mergeCell ref="C142:D142"/>
    <mergeCell ref="F142:I142"/>
    <mergeCell ref="C179:D179"/>
    <mergeCell ref="F179:I179"/>
    <mergeCell ref="C181:D181"/>
    <mergeCell ref="F181:I181"/>
    <mergeCell ref="C113:D113"/>
    <mergeCell ref="F113:I113"/>
    <mergeCell ref="C115:D115"/>
    <mergeCell ref="F115:I115"/>
    <mergeCell ref="C117:D117"/>
    <mergeCell ref="F117:I117"/>
    <mergeCell ref="C119:D119"/>
    <mergeCell ref="F119:I119"/>
    <mergeCell ref="C120:D120"/>
    <mergeCell ref="F120:I120"/>
    <mergeCell ref="C124:D124"/>
    <mergeCell ref="F124:I124"/>
    <mergeCell ref="C125:D125"/>
    <mergeCell ref="F125:I125"/>
    <mergeCell ref="C127:D127"/>
    <mergeCell ref="F127:I127"/>
    <mergeCell ref="C128:D128"/>
    <mergeCell ref="F128:I128"/>
    <mergeCell ref="C129:D129"/>
    <mergeCell ref="F129:I129"/>
    <mergeCell ref="C82:D82"/>
    <mergeCell ref="F82:I82"/>
    <mergeCell ref="C83:D83"/>
    <mergeCell ref="F83:I83"/>
    <mergeCell ref="C84:D84"/>
    <mergeCell ref="F84:I84"/>
    <mergeCell ref="C200:D200"/>
    <mergeCell ref="F200:I200"/>
    <mergeCell ref="C196:D196"/>
    <mergeCell ref="F196:I196"/>
    <mergeCell ref="C197:D197"/>
    <mergeCell ref="F197:I197"/>
    <mergeCell ref="C194:D194"/>
    <mergeCell ref="F194:I194"/>
    <mergeCell ref="C189:D189"/>
    <mergeCell ref="F189:I189"/>
    <mergeCell ref="C190:D190"/>
    <mergeCell ref="F190:I190"/>
    <mergeCell ref="C191:D191"/>
    <mergeCell ref="F191:I191"/>
    <mergeCell ref="C185:D185"/>
    <mergeCell ref="F185:I185"/>
    <mergeCell ref="C187:D187"/>
    <mergeCell ref="F187:I187"/>
    <mergeCell ref="C49:D49"/>
    <mergeCell ref="F49:I49"/>
    <mergeCell ref="C52:D52"/>
    <mergeCell ref="F52:I52"/>
    <mergeCell ref="C51:D51"/>
    <mergeCell ref="F51:I51"/>
    <mergeCell ref="C59:D59"/>
    <mergeCell ref="F59:I59"/>
    <mergeCell ref="C64:D64"/>
    <mergeCell ref="F64:I64"/>
    <mergeCell ref="C56:D56"/>
    <mergeCell ref="F56:I56"/>
    <mergeCell ref="C57:L57"/>
    <mergeCell ref="C58:D58"/>
    <mergeCell ref="F58:I58"/>
    <mergeCell ref="C60:D60"/>
    <mergeCell ref="F60:I60"/>
    <mergeCell ref="C50:D50"/>
    <mergeCell ref="F50:I50"/>
    <mergeCell ref="C53:L53"/>
    <mergeCell ref="C54:D54"/>
    <mergeCell ref="F54:I54"/>
    <mergeCell ref="C55:D55"/>
    <mergeCell ref="F55:I55"/>
    <mergeCell ref="C37:D37"/>
    <mergeCell ref="F37:I37"/>
    <mergeCell ref="C38:D38"/>
    <mergeCell ref="F38:I38"/>
    <mergeCell ref="C39:D39"/>
    <mergeCell ref="F39:I39"/>
    <mergeCell ref="C43:D43"/>
    <mergeCell ref="F43:I43"/>
    <mergeCell ref="C45:D45"/>
    <mergeCell ref="F45:I45"/>
    <mergeCell ref="C44:D44"/>
    <mergeCell ref="F44:I44"/>
    <mergeCell ref="C12:D12"/>
    <mergeCell ref="F12:I12"/>
    <mergeCell ref="C14:D14"/>
    <mergeCell ref="F14:I14"/>
    <mergeCell ref="C16:D16"/>
    <mergeCell ref="F16:I16"/>
    <mergeCell ref="C17:D17"/>
    <mergeCell ref="F17:I17"/>
    <mergeCell ref="C19:D19"/>
    <mergeCell ref="F19:I19"/>
    <mergeCell ref="C7:D7"/>
    <mergeCell ref="E7:I7"/>
    <mergeCell ref="C8:L8"/>
    <mergeCell ref="C9:D9"/>
    <mergeCell ref="F9:I9"/>
    <mergeCell ref="C11:D11"/>
    <mergeCell ref="F11:I11"/>
    <mergeCell ref="C2:C3"/>
    <mergeCell ref="C5:L5"/>
    <mergeCell ref="C10:D10"/>
    <mergeCell ref="F10:I10"/>
    <mergeCell ref="H3:I3"/>
    <mergeCell ref="C22:D22"/>
    <mergeCell ref="F22:I22"/>
    <mergeCell ref="C24:D24"/>
    <mergeCell ref="F24:I24"/>
    <mergeCell ref="C27:D27"/>
    <mergeCell ref="F27:I27"/>
    <mergeCell ref="C13:D13"/>
    <mergeCell ref="F13:I13"/>
    <mergeCell ref="C15:D15"/>
    <mergeCell ref="F15:I15"/>
    <mergeCell ref="C18:D18"/>
    <mergeCell ref="F18:I18"/>
    <mergeCell ref="C20:D20"/>
    <mergeCell ref="F20:I20"/>
    <mergeCell ref="C21:D21"/>
    <mergeCell ref="F21:I21"/>
    <mergeCell ref="C23:D23"/>
    <mergeCell ref="F23:I23"/>
    <mergeCell ref="C25:D25"/>
    <mergeCell ref="F25:I25"/>
    <mergeCell ref="C26:D26"/>
    <mergeCell ref="F26:I26"/>
    <mergeCell ref="C32:L32"/>
    <mergeCell ref="C33:D33"/>
    <mergeCell ref="F33:I33"/>
    <mergeCell ref="C34:D34"/>
    <mergeCell ref="F34:I34"/>
    <mergeCell ref="C36:D36"/>
    <mergeCell ref="F36:I36"/>
    <mergeCell ref="C28:D28"/>
    <mergeCell ref="F28:I28"/>
    <mergeCell ref="C29:D29"/>
    <mergeCell ref="F29:I29"/>
    <mergeCell ref="C31:D31"/>
    <mergeCell ref="F31:I31"/>
    <mergeCell ref="C30:D30"/>
    <mergeCell ref="F30:I30"/>
    <mergeCell ref="C35:D35"/>
    <mergeCell ref="F35:I35"/>
    <mergeCell ref="C46:D46"/>
    <mergeCell ref="F46:I46"/>
    <mergeCell ref="C48:D48"/>
    <mergeCell ref="F48:I48"/>
    <mergeCell ref="C40:D40"/>
    <mergeCell ref="F40:I40"/>
    <mergeCell ref="C41:D41"/>
    <mergeCell ref="F41:I41"/>
    <mergeCell ref="C42:D42"/>
    <mergeCell ref="F42:I42"/>
    <mergeCell ref="C47:D47"/>
    <mergeCell ref="F47:I47"/>
    <mergeCell ref="C65:D65"/>
    <mergeCell ref="F65:I65"/>
    <mergeCell ref="C67:D67"/>
    <mergeCell ref="F67:I67"/>
    <mergeCell ref="C72:D72"/>
    <mergeCell ref="F72:I72"/>
    <mergeCell ref="C61:D61"/>
    <mergeCell ref="F61:I61"/>
    <mergeCell ref="C62:D62"/>
    <mergeCell ref="F62:I62"/>
    <mergeCell ref="C63:D63"/>
    <mergeCell ref="F63:I63"/>
    <mergeCell ref="C66:D66"/>
    <mergeCell ref="F66:I66"/>
    <mergeCell ref="C68:D68"/>
    <mergeCell ref="F68:I68"/>
    <mergeCell ref="C69:D69"/>
    <mergeCell ref="F69:I69"/>
    <mergeCell ref="C70:D70"/>
    <mergeCell ref="F70:I70"/>
    <mergeCell ref="C71:D71"/>
    <mergeCell ref="F71:I71"/>
    <mergeCell ref="C85:D85"/>
    <mergeCell ref="F85:I85"/>
    <mergeCell ref="C86:D86"/>
    <mergeCell ref="F86:I86"/>
    <mergeCell ref="C87:D87"/>
    <mergeCell ref="F87:I87"/>
    <mergeCell ref="C73:D73"/>
    <mergeCell ref="F73:I73"/>
    <mergeCell ref="C76:D76"/>
    <mergeCell ref="F76:I76"/>
    <mergeCell ref="C79:D79"/>
    <mergeCell ref="F79:I79"/>
    <mergeCell ref="C75:D75"/>
    <mergeCell ref="F75:I75"/>
    <mergeCell ref="C74:D74"/>
    <mergeCell ref="F74:I74"/>
    <mergeCell ref="C77:D77"/>
    <mergeCell ref="F77:I77"/>
    <mergeCell ref="C78:D78"/>
    <mergeCell ref="F78:I78"/>
    <mergeCell ref="C80:D80"/>
    <mergeCell ref="F80:I80"/>
    <mergeCell ref="C81:D81"/>
    <mergeCell ref="F81:I81"/>
    <mergeCell ref="C94:D94"/>
    <mergeCell ref="F94:I94"/>
    <mergeCell ref="C95:D95"/>
    <mergeCell ref="F95:I95"/>
    <mergeCell ref="C96:D96"/>
    <mergeCell ref="F96:I96"/>
    <mergeCell ref="C88:D88"/>
    <mergeCell ref="F88:I88"/>
    <mergeCell ref="C89:L89"/>
    <mergeCell ref="C90:D90"/>
    <mergeCell ref="F90:I90"/>
    <mergeCell ref="C93:D93"/>
    <mergeCell ref="F93:I93"/>
    <mergeCell ref="C91:D91"/>
    <mergeCell ref="F91:I91"/>
    <mergeCell ref="C92:D92"/>
    <mergeCell ref="F92:I92"/>
    <mergeCell ref="C102:D102"/>
    <mergeCell ref="F102:I102"/>
    <mergeCell ref="C103:D103"/>
    <mergeCell ref="F103:I103"/>
    <mergeCell ref="C104:D104"/>
    <mergeCell ref="F104:I104"/>
    <mergeCell ref="C97:D97"/>
    <mergeCell ref="F97:I97"/>
    <mergeCell ref="C99:D99"/>
    <mergeCell ref="F99:I99"/>
    <mergeCell ref="C101:D101"/>
    <mergeCell ref="F101:I101"/>
    <mergeCell ref="C98:D98"/>
    <mergeCell ref="F98:I98"/>
    <mergeCell ref="C100:D100"/>
    <mergeCell ref="F100:I100"/>
    <mergeCell ref="C109:D109"/>
    <mergeCell ref="F109:I109"/>
    <mergeCell ref="C110:D110"/>
    <mergeCell ref="F110:I110"/>
    <mergeCell ref="C111:L111"/>
    <mergeCell ref="C112:D112"/>
    <mergeCell ref="F112:I112"/>
    <mergeCell ref="C105:D105"/>
    <mergeCell ref="F105:I105"/>
    <mergeCell ref="C106:D106"/>
    <mergeCell ref="F106:I106"/>
    <mergeCell ref="C107:L107"/>
    <mergeCell ref="C108:D108"/>
    <mergeCell ref="F108:I108"/>
    <mergeCell ref="C121:D121"/>
    <mergeCell ref="F121:I121"/>
    <mergeCell ref="C122:L122"/>
    <mergeCell ref="C123:D123"/>
    <mergeCell ref="F123:I123"/>
    <mergeCell ref="C126:D126"/>
    <mergeCell ref="F126:I126"/>
    <mergeCell ref="C114:D114"/>
    <mergeCell ref="F114:I114"/>
    <mergeCell ref="C116:D116"/>
    <mergeCell ref="F116:I116"/>
    <mergeCell ref="C118:D118"/>
    <mergeCell ref="F118:I118"/>
    <mergeCell ref="C143:D143"/>
    <mergeCell ref="F143:I143"/>
    <mergeCell ref="C144:D144"/>
    <mergeCell ref="F144:I144"/>
    <mergeCell ref="C131:D131"/>
    <mergeCell ref="F131:I131"/>
    <mergeCell ref="C135:D135"/>
    <mergeCell ref="F135:I135"/>
    <mergeCell ref="C139:D139"/>
    <mergeCell ref="F139:I139"/>
    <mergeCell ref="C138:D138"/>
    <mergeCell ref="F138:I138"/>
    <mergeCell ref="C164:D164"/>
    <mergeCell ref="F164:I164"/>
    <mergeCell ref="C165:D165"/>
    <mergeCell ref="F165:I165"/>
    <mergeCell ref="C157:D157"/>
    <mergeCell ref="F157:I157"/>
    <mergeCell ref="C159:D159"/>
    <mergeCell ref="F159:I159"/>
    <mergeCell ref="C161:D161"/>
    <mergeCell ref="F161:I161"/>
    <mergeCell ref="C162:D162"/>
    <mergeCell ref="F162:I162"/>
    <mergeCell ref="C173:D173"/>
    <mergeCell ref="F173:I173"/>
    <mergeCell ref="C174:D174"/>
    <mergeCell ref="F174:I174"/>
    <mergeCell ref="C178:D178"/>
    <mergeCell ref="F178:I178"/>
    <mergeCell ref="C166:D166"/>
    <mergeCell ref="F166:I166"/>
    <mergeCell ref="C169:D169"/>
    <mergeCell ref="F169:I169"/>
    <mergeCell ref="C170:L170"/>
    <mergeCell ref="C171:D171"/>
    <mergeCell ref="F171:I171"/>
    <mergeCell ref="C172:D172"/>
    <mergeCell ref="F172:I172"/>
    <mergeCell ref="C175:D175"/>
    <mergeCell ref="F175:I175"/>
    <mergeCell ref="C176:D176"/>
    <mergeCell ref="F176:I176"/>
    <mergeCell ref="C177:D177"/>
    <mergeCell ref="F177:I177"/>
    <mergeCell ref="C167:D167"/>
    <mergeCell ref="F167:I167"/>
    <mergeCell ref="C168:D168"/>
    <mergeCell ref="C192:D192"/>
    <mergeCell ref="F192:I192"/>
    <mergeCell ref="C180:D180"/>
    <mergeCell ref="F180:I180"/>
    <mergeCell ref="C182:D182"/>
    <mergeCell ref="F182:I182"/>
    <mergeCell ref="C183:L183"/>
    <mergeCell ref="C184:D184"/>
    <mergeCell ref="F184:I184"/>
    <mergeCell ref="C213:L213"/>
    <mergeCell ref="C6:L6"/>
    <mergeCell ref="J203:K203"/>
    <mergeCell ref="J204:K204"/>
    <mergeCell ref="J205:K205"/>
    <mergeCell ref="C208:L208"/>
    <mergeCell ref="C210:L210"/>
    <mergeCell ref="C212:L212"/>
    <mergeCell ref="C199:D199"/>
    <mergeCell ref="F199:I199"/>
    <mergeCell ref="C201:D201"/>
    <mergeCell ref="F201:I201"/>
    <mergeCell ref="C202:D202"/>
    <mergeCell ref="F202:I202"/>
    <mergeCell ref="C193:D193"/>
    <mergeCell ref="F193:I193"/>
    <mergeCell ref="C195:D195"/>
    <mergeCell ref="F195:I195"/>
    <mergeCell ref="C198:D198"/>
    <mergeCell ref="F198:I198"/>
    <mergeCell ref="C186:D186"/>
    <mergeCell ref="F186:I186"/>
    <mergeCell ref="C188:D188"/>
    <mergeCell ref="F188:I188"/>
  </mergeCells>
  <printOptions horizontalCentered="1"/>
  <pageMargins left="0.23622047244094491" right="0.23622047244094491" top="0.23622047244094491" bottom="0.23622047244094491" header="0.31496062992125984" footer="0.31496062992125984"/>
  <pageSetup paperSize="9" scale="65" fitToHeight="4" orientation="portrait" r:id="rId1"/>
  <headerFooter>
    <oddHeader>&amp;C&amp;"Jost"&amp;11&amp;K93979B Confidential&amp;1#_x000D_</oddHeader>
  </headerFooter>
  <rowBreaks count="1" manualBreakCount="1">
    <brk id="121" max="14" man="1"/>
  </rowBreaks>
  <ignoredErrors>
    <ignoredError sqref="H3"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D8811-DFC3-4008-B7B9-1D3CEC502DFE}">
  <sheetPr>
    <tabColor theme="0" tint="-0.14999847407452621"/>
  </sheetPr>
  <dimension ref="A1"/>
  <sheetViews>
    <sheetView view="pageBreakPreview" zoomScale="90" zoomScaleNormal="100" zoomScaleSheetLayoutView="90" workbookViewId="0">
      <selection activeCell="R237" sqref="R237"/>
    </sheetView>
  </sheetViews>
  <sheetFormatPr defaultColWidth="9.08984375" defaultRowHeight="14.5"/>
  <cols>
    <col min="1" max="17" width="8.6328125" style="34" customWidth="1"/>
    <col min="18" max="16384" width="9.08984375" style="34"/>
  </cols>
  <sheetData/>
  <sheetProtection algorithmName="SHA-512" hashValue="kvBFFv9TGoUInARSUY3PwlHjDuXBXTWLdw6Lsanej41QXcHkIoduHJ30uhnGUpSCXerrjU06pEvIwZDr2XdsFw==" saltValue="duHgk/35MfYd73CIXYfkFQ==" spinCount="100000" sheet="1" objects="1" scenarios="1"/>
  <printOptions horizontalCentered="1"/>
  <pageMargins left="0.23622047244094491" right="0.23622047244094491" top="0.23622047244094491" bottom="0.23622047244094491" header="0.31496062992125984" footer="0.31496062992125984"/>
  <pageSetup paperSize="9" scale="44" orientation="portrait" r:id="rId1"/>
  <headerFooter>
    <oddHeader>&amp;C&amp;"Jost"&amp;11&amp;K93979B Confidential&amp;1#_x000D_</oddHeader>
  </headerFooter>
  <rowBreaks count="2" manualBreakCount="2">
    <brk id="114" max="16" man="1"/>
    <brk id="236" max="1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793D3-FB8C-6D42-8881-1F815E71A5AE}">
  <sheetPr>
    <tabColor rgb="FF003192"/>
    <pageSetUpPr fitToPage="1"/>
  </sheetPr>
  <dimension ref="A1:V56"/>
  <sheetViews>
    <sheetView view="pageBreakPreview" zoomScale="90" zoomScaleNormal="100" zoomScaleSheetLayoutView="90" workbookViewId="0">
      <selection activeCell="C2" sqref="C2:C4"/>
    </sheetView>
  </sheetViews>
  <sheetFormatPr defaultColWidth="9.08984375" defaultRowHeight="14.5"/>
  <cols>
    <col min="1" max="1" width="1.6328125" style="5" customWidth="1"/>
    <col min="2" max="2" width="0.6328125" style="5" customWidth="1"/>
    <col min="3" max="3" width="21" style="5" customWidth="1"/>
    <col min="4" max="4" width="1.6328125" style="5" customWidth="1"/>
    <col min="5" max="5" width="44.6328125" style="5" customWidth="1"/>
    <col min="6" max="6" width="6" style="5" customWidth="1"/>
    <col min="7" max="7" width="4.6328125" style="5" customWidth="1"/>
    <col min="8" max="8" width="8.90625" style="5" customWidth="1"/>
    <col min="9" max="9" width="13.6328125" style="5" bestFit="1" customWidth="1"/>
    <col min="10" max="10" width="10.08984375" style="6" bestFit="1" customWidth="1"/>
    <col min="11" max="11" width="10.90625" style="5" bestFit="1" customWidth="1"/>
    <col min="12" max="12" width="0.6328125" style="5" customWidth="1"/>
    <col min="13" max="13" width="1.6328125" style="5" customWidth="1"/>
    <col min="14" max="15" width="9.08984375" style="5"/>
    <col min="16" max="16" width="10.453125" style="5" bestFit="1" customWidth="1"/>
    <col min="17" max="16384" width="9.08984375" style="5"/>
  </cols>
  <sheetData>
    <row r="1" spans="1:16" ht="100.25" customHeight="1" thickBot="1">
      <c r="A1" s="17"/>
      <c r="B1" s="17"/>
      <c r="C1" s="17"/>
      <c r="D1" s="17"/>
      <c r="E1" s="17"/>
      <c r="F1" s="17"/>
      <c r="G1" s="17"/>
      <c r="H1" s="17"/>
      <c r="I1" s="17"/>
      <c r="J1" s="19"/>
      <c r="K1" s="17"/>
      <c r="L1" s="17"/>
      <c r="M1" s="17"/>
    </row>
    <row r="2" spans="1:16" ht="16.399999999999999" customHeight="1">
      <c r="A2" s="17"/>
      <c r="B2" s="17"/>
      <c r="C2" s="352" t="s">
        <v>215</v>
      </c>
      <c r="D2" s="17"/>
      <c r="E2" s="20" t="s">
        <v>32</v>
      </c>
      <c r="F2" s="17"/>
      <c r="G2" s="20" t="s">
        <v>33</v>
      </c>
      <c r="H2" s="19"/>
      <c r="I2" s="20"/>
      <c r="J2" s="19"/>
      <c r="K2" s="17"/>
      <c r="L2" s="17"/>
      <c r="M2" s="17"/>
    </row>
    <row r="3" spans="1:16" ht="4.4000000000000004" customHeight="1">
      <c r="A3" s="17"/>
      <c r="B3" s="17"/>
      <c r="C3" s="353"/>
      <c r="D3" s="17"/>
      <c r="E3" s="17"/>
      <c r="F3" s="17"/>
      <c r="G3" s="17"/>
      <c r="H3" s="19"/>
      <c r="I3" s="17"/>
      <c r="J3" s="19"/>
      <c r="K3" s="17"/>
      <c r="L3" s="17"/>
      <c r="M3" s="17"/>
    </row>
    <row r="4" spans="1:16" s="1" customFormat="1" ht="20.149999999999999" customHeight="1" thickBot="1">
      <c r="A4" s="18"/>
      <c r="B4" s="18"/>
      <c r="C4" s="391"/>
      <c r="D4" s="18"/>
      <c r="E4" s="224">
        <f>Summary!L4</f>
        <v>0</v>
      </c>
      <c r="F4" s="18"/>
      <c r="G4" s="392">
        <f>Summary!L7</f>
        <v>0</v>
      </c>
      <c r="H4" s="394"/>
      <c r="I4" s="535"/>
      <c r="J4" s="535"/>
      <c r="K4" s="18"/>
      <c r="L4" s="18"/>
      <c r="M4" s="18"/>
    </row>
    <row r="5" spans="1:16" s="1" customFormat="1" ht="8.15" customHeight="1" thickBot="1">
      <c r="A5" s="18"/>
      <c r="B5" s="18"/>
      <c r="C5" s="18"/>
      <c r="D5" s="18"/>
      <c r="E5" s="18"/>
      <c r="F5" s="18"/>
      <c r="G5" s="18"/>
      <c r="H5" s="18"/>
      <c r="I5" s="18"/>
      <c r="J5" s="22"/>
      <c r="K5" s="18"/>
      <c r="L5" s="18"/>
      <c r="M5" s="18"/>
    </row>
    <row r="6" spans="1:16" s="7" customFormat="1" ht="30" customHeight="1" thickBot="1">
      <c r="A6" s="23"/>
      <c r="B6" s="23"/>
      <c r="C6" s="305" t="s">
        <v>216</v>
      </c>
      <c r="D6" s="306"/>
      <c r="E6" s="306"/>
      <c r="F6" s="306"/>
      <c r="G6" s="306"/>
      <c r="H6" s="306"/>
      <c r="I6" s="306"/>
      <c r="J6" s="306"/>
      <c r="K6" s="307"/>
      <c r="L6" s="23"/>
      <c r="M6" s="23"/>
    </row>
    <row r="7" spans="1:16" s="7" customFormat="1" ht="42" customHeight="1">
      <c r="A7" s="23"/>
      <c r="B7" s="23"/>
      <c r="C7" s="472" t="s">
        <v>289</v>
      </c>
      <c r="D7" s="472"/>
      <c r="E7" s="472"/>
      <c r="F7" s="472"/>
      <c r="G7" s="472"/>
      <c r="H7" s="472"/>
      <c r="I7" s="472"/>
      <c r="J7" s="472"/>
      <c r="K7" s="472"/>
      <c r="L7" s="472"/>
      <c r="M7" s="472"/>
    </row>
    <row r="8" spans="1:16" s="1" customFormat="1" ht="20.149999999999999" customHeight="1">
      <c r="A8" s="18"/>
      <c r="B8" s="18"/>
      <c r="C8" s="530" t="s">
        <v>217</v>
      </c>
      <c r="D8" s="530"/>
      <c r="E8" s="530"/>
      <c r="F8" s="530"/>
      <c r="G8" s="530"/>
      <c r="H8" s="530"/>
      <c r="I8" s="530"/>
      <c r="J8" s="530"/>
      <c r="K8" s="530"/>
      <c r="L8" s="18"/>
      <c r="M8" s="18"/>
    </row>
    <row r="9" spans="1:16" s="8" customFormat="1" ht="17.149999999999999" customHeight="1">
      <c r="A9" s="25"/>
      <c r="B9" s="25"/>
      <c r="C9" s="367" t="s">
        <v>49</v>
      </c>
      <c r="D9" s="367"/>
      <c r="E9" s="540" t="s">
        <v>50</v>
      </c>
      <c r="F9" s="541"/>
      <c r="G9" s="542"/>
      <c r="H9" s="141" t="s">
        <v>218</v>
      </c>
      <c r="I9" s="141" t="s">
        <v>52</v>
      </c>
      <c r="J9" s="183" t="s">
        <v>219</v>
      </c>
      <c r="K9" s="183" t="s">
        <v>54</v>
      </c>
      <c r="L9" s="25"/>
      <c r="M9" s="25"/>
    </row>
    <row r="10" spans="1:16" s="8" customFormat="1" ht="16.75" customHeight="1">
      <c r="A10" s="25"/>
      <c r="B10" s="25"/>
      <c r="C10" s="381" t="s">
        <v>220</v>
      </c>
      <c r="D10" s="381"/>
      <c r="E10" s="422" t="s">
        <v>221</v>
      </c>
      <c r="F10" s="536"/>
      <c r="G10" s="423"/>
      <c r="H10" s="198">
        <v>5</v>
      </c>
      <c r="I10" s="111"/>
      <c r="J10" s="182">
        <v>710</v>
      </c>
      <c r="K10" s="117">
        <f>SUM(J10*I10*H10)</f>
        <v>0</v>
      </c>
      <c r="L10" s="25"/>
      <c r="M10" s="25"/>
      <c r="O10" s="245"/>
      <c r="P10" s="246"/>
    </row>
    <row r="11" spans="1:16" s="8" customFormat="1" ht="16.75" customHeight="1">
      <c r="A11" s="25"/>
      <c r="B11" s="25"/>
      <c r="C11" s="381" t="s">
        <v>222</v>
      </c>
      <c r="D11" s="381"/>
      <c r="E11" s="422" t="s">
        <v>223</v>
      </c>
      <c r="F11" s="536"/>
      <c r="G11" s="423"/>
      <c r="H11" s="198">
        <v>5</v>
      </c>
      <c r="I11" s="111"/>
      <c r="J11" s="182">
        <v>1700</v>
      </c>
      <c r="K11" s="117">
        <f t="shared" ref="K11:K21" si="0">SUM(J11*I11*H11)</f>
        <v>0</v>
      </c>
      <c r="L11" s="25"/>
      <c r="M11" s="25"/>
      <c r="O11" s="245"/>
      <c r="P11" s="246"/>
    </row>
    <row r="12" spans="1:16" s="8" customFormat="1" ht="16.75" customHeight="1">
      <c r="A12" s="25"/>
      <c r="B12" s="25"/>
      <c r="C12" s="381" t="s">
        <v>224</v>
      </c>
      <c r="D12" s="381"/>
      <c r="E12" s="532" t="s">
        <v>225</v>
      </c>
      <c r="F12" s="533"/>
      <c r="G12" s="534"/>
      <c r="H12" s="198">
        <v>5</v>
      </c>
      <c r="I12" s="111"/>
      <c r="J12" s="182">
        <v>3190</v>
      </c>
      <c r="K12" s="117">
        <f t="shared" si="0"/>
        <v>0</v>
      </c>
      <c r="L12" s="25"/>
      <c r="M12" s="25"/>
      <c r="O12" s="245"/>
      <c r="P12" s="246"/>
    </row>
    <row r="13" spans="1:16" s="8" customFormat="1" ht="16.75" customHeight="1">
      <c r="A13" s="25"/>
      <c r="B13" s="25"/>
      <c r="C13" s="381" t="s">
        <v>226</v>
      </c>
      <c r="D13" s="381"/>
      <c r="E13" s="532" t="s">
        <v>227</v>
      </c>
      <c r="F13" s="533"/>
      <c r="G13" s="534"/>
      <c r="H13" s="198">
        <v>5</v>
      </c>
      <c r="I13" s="111"/>
      <c r="J13" s="182">
        <v>5660</v>
      </c>
      <c r="K13" s="117">
        <f t="shared" si="0"/>
        <v>0</v>
      </c>
      <c r="L13" s="25"/>
      <c r="M13" s="25"/>
      <c r="O13" s="245"/>
      <c r="P13" s="246"/>
    </row>
    <row r="14" spans="1:16" s="8" customFormat="1" ht="16.75" customHeight="1">
      <c r="A14" s="25"/>
      <c r="B14" s="25"/>
      <c r="C14" s="381" t="s">
        <v>228</v>
      </c>
      <c r="D14" s="381"/>
      <c r="E14" s="422" t="s">
        <v>229</v>
      </c>
      <c r="F14" s="536"/>
      <c r="G14" s="423"/>
      <c r="H14" s="198">
        <v>5</v>
      </c>
      <c r="I14" s="111"/>
      <c r="J14" s="182">
        <v>3530</v>
      </c>
      <c r="K14" s="117">
        <f t="shared" si="0"/>
        <v>0</v>
      </c>
      <c r="L14" s="25"/>
      <c r="M14" s="25"/>
      <c r="O14" s="245"/>
      <c r="P14" s="246"/>
    </row>
    <row r="15" spans="1:16" s="8" customFormat="1" ht="16.75" customHeight="1">
      <c r="A15" s="25"/>
      <c r="B15" s="25"/>
      <c r="C15" s="381" t="s">
        <v>230</v>
      </c>
      <c r="D15" s="381"/>
      <c r="E15" s="422" t="s">
        <v>231</v>
      </c>
      <c r="F15" s="536"/>
      <c r="G15" s="423"/>
      <c r="H15" s="198">
        <v>5</v>
      </c>
      <c r="I15" s="111"/>
      <c r="J15" s="182">
        <v>4030</v>
      </c>
      <c r="K15" s="117">
        <f t="shared" si="0"/>
        <v>0</v>
      </c>
      <c r="L15" s="25"/>
      <c r="M15" s="25"/>
      <c r="O15" s="245"/>
      <c r="P15" s="246"/>
    </row>
    <row r="16" spans="1:16" s="8" customFormat="1" ht="16.75" customHeight="1">
      <c r="A16" s="25"/>
      <c r="B16" s="25"/>
      <c r="C16" s="381" t="s">
        <v>83</v>
      </c>
      <c r="D16" s="381"/>
      <c r="E16" s="532" t="s">
        <v>232</v>
      </c>
      <c r="F16" s="533"/>
      <c r="G16" s="534"/>
      <c r="H16" s="198" t="s">
        <v>334</v>
      </c>
      <c r="I16" s="111"/>
      <c r="J16" s="182">
        <v>302.5</v>
      </c>
      <c r="K16" s="117">
        <f>I16*J16</f>
        <v>0</v>
      </c>
      <c r="L16" s="25"/>
      <c r="M16" s="25"/>
      <c r="O16" s="245"/>
      <c r="P16" s="246"/>
    </row>
    <row r="17" spans="1:16" s="1" customFormat="1" ht="16.75" customHeight="1">
      <c r="A17" s="18"/>
      <c r="B17" s="18"/>
      <c r="C17" s="381" t="s">
        <v>133</v>
      </c>
      <c r="D17" s="381"/>
      <c r="E17" s="422" t="s">
        <v>233</v>
      </c>
      <c r="F17" s="536"/>
      <c r="G17" s="423"/>
      <c r="H17" s="198" t="s">
        <v>334</v>
      </c>
      <c r="I17" s="111"/>
      <c r="J17" s="182">
        <v>605</v>
      </c>
      <c r="K17" s="117">
        <f>I17*J17</f>
        <v>0</v>
      </c>
      <c r="L17" s="18"/>
      <c r="M17" s="18"/>
      <c r="O17" s="245"/>
      <c r="P17" s="246"/>
    </row>
    <row r="18" spans="1:16" s="1" customFormat="1" ht="16.75" customHeight="1">
      <c r="A18" s="18"/>
      <c r="B18" s="18"/>
      <c r="C18" s="381" t="s">
        <v>234</v>
      </c>
      <c r="D18" s="381"/>
      <c r="E18" s="422" t="s">
        <v>235</v>
      </c>
      <c r="F18" s="536"/>
      <c r="G18" s="423"/>
      <c r="H18" s="198">
        <v>5</v>
      </c>
      <c r="I18" s="111"/>
      <c r="J18" s="182">
        <v>850</v>
      </c>
      <c r="K18" s="117">
        <f t="shared" si="0"/>
        <v>0</v>
      </c>
      <c r="L18" s="18"/>
      <c r="M18" s="18"/>
      <c r="O18" s="245"/>
      <c r="P18" s="246"/>
    </row>
    <row r="19" spans="1:16" s="1" customFormat="1" ht="16.75" hidden="1" customHeight="1">
      <c r="A19" s="18"/>
      <c r="B19" s="18"/>
      <c r="C19" s="381" t="s">
        <v>236</v>
      </c>
      <c r="D19" s="381"/>
      <c r="E19" s="537" t="s">
        <v>237</v>
      </c>
      <c r="F19" s="538"/>
      <c r="G19" s="539"/>
      <c r="H19" s="198"/>
      <c r="I19" s="111"/>
      <c r="J19" s="182">
        <v>2827</v>
      </c>
      <c r="K19" s="117">
        <f t="shared" si="0"/>
        <v>0</v>
      </c>
      <c r="L19" s="18"/>
      <c r="M19" s="18"/>
      <c r="O19" s="245">
        <f t="shared" ref="O19:O21" si="1">K19/5</f>
        <v>0</v>
      </c>
      <c r="P19" s="246">
        <f t="shared" ref="P19:P21" si="2">K19</f>
        <v>0</v>
      </c>
    </row>
    <row r="20" spans="1:16" s="1" customFormat="1" ht="16.75" hidden="1" customHeight="1">
      <c r="A20" s="18"/>
      <c r="B20" s="18"/>
      <c r="C20" s="381" t="s">
        <v>238</v>
      </c>
      <c r="D20" s="381"/>
      <c r="E20" s="537" t="s">
        <v>239</v>
      </c>
      <c r="F20" s="538"/>
      <c r="G20" s="539"/>
      <c r="H20" s="198"/>
      <c r="I20" s="111"/>
      <c r="J20" s="182">
        <v>5296.5</v>
      </c>
      <c r="K20" s="117">
        <f t="shared" si="0"/>
        <v>0</v>
      </c>
      <c r="L20" s="18"/>
      <c r="M20" s="18"/>
      <c r="O20" s="245">
        <f t="shared" si="1"/>
        <v>0</v>
      </c>
      <c r="P20" s="246">
        <f t="shared" si="2"/>
        <v>0</v>
      </c>
    </row>
    <row r="21" spans="1:16" s="1" customFormat="1" ht="16.75" hidden="1" customHeight="1">
      <c r="A21" s="18"/>
      <c r="B21" s="18"/>
      <c r="C21" s="381" t="s">
        <v>240</v>
      </c>
      <c r="D21" s="381"/>
      <c r="E21" s="537" t="s">
        <v>325</v>
      </c>
      <c r="F21" s="538"/>
      <c r="G21" s="539"/>
      <c r="H21" s="198"/>
      <c r="I21" s="111"/>
      <c r="J21" s="182">
        <v>10241</v>
      </c>
      <c r="K21" s="117">
        <f t="shared" si="0"/>
        <v>0</v>
      </c>
      <c r="L21" s="18"/>
      <c r="M21" s="18"/>
      <c r="O21" s="245">
        <f t="shared" si="1"/>
        <v>0</v>
      </c>
      <c r="P21" s="246">
        <f t="shared" si="2"/>
        <v>0</v>
      </c>
    </row>
    <row r="22" spans="1:16" s="1" customFormat="1" ht="16.75" customHeight="1">
      <c r="A22" s="18"/>
      <c r="B22" s="18"/>
      <c r="C22" s="381" t="s">
        <v>241</v>
      </c>
      <c r="D22" s="381"/>
      <c r="E22" s="532" t="s">
        <v>242</v>
      </c>
      <c r="F22" s="533"/>
      <c r="G22" s="534"/>
      <c r="H22" s="199" t="s">
        <v>334</v>
      </c>
      <c r="I22" s="111"/>
      <c r="J22" s="182">
        <v>605</v>
      </c>
      <c r="K22" s="117">
        <f>I22*J22</f>
        <v>0</v>
      </c>
      <c r="L22" s="18"/>
      <c r="M22" s="18"/>
      <c r="O22" s="245"/>
      <c r="P22" s="246"/>
    </row>
    <row r="23" spans="1:16" s="4" customFormat="1" ht="22.4" customHeight="1">
      <c r="A23" s="33"/>
      <c r="B23" s="33"/>
      <c r="C23" s="33"/>
      <c r="D23" s="33"/>
      <c r="E23" s="33"/>
      <c r="F23" s="33"/>
      <c r="G23" s="33"/>
      <c r="H23" s="33"/>
      <c r="I23" s="528" t="s">
        <v>67</v>
      </c>
      <c r="J23" s="528"/>
      <c r="K23" s="181">
        <f>SUM(K10:K22)</f>
        <v>0</v>
      </c>
      <c r="L23" s="38"/>
      <c r="M23" s="38"/>
    </row>
    <row r="24" spans="1:16" s="4" customFormat="1" ht="22.4" customHeight="1">
      <c r="A24" s="33"/>
      <c r="B24" s="33"/>
      <c r="C24" s="33"/>
      <c r="D24" s="33"/>
      <c r="E24" s="33"/>
      <c r="F24" s="33"/>
      <c r="G24" s="33"/>
      <c r="H24" s="33"/>
      <c r="I24" s="528" t="s">
        <v>30</v>
      </c>
      <c r="J24" s="528"/>
      <c r="K24" s="180">
        <f>SUM(K23)*15%</f>
        <v>0</v>
      </c>
      <c r="L24" s="38"/>
      <c r="M24" s="38"/>
    </row>
    <row r="25" spans="1:16" s="1" customFormat="1" ht="24" customHeight="1" thickBot="1">
      <c r="A25" s="18"/>
      <c r="B25" s="18"/>
      <c r="C25" s="26"/>
      <c r="D25" s="18"/>
      <c r="E25" s="18"/>
      <c r="F25" s="18"/>
      <c r="G25" s="18"/>
      <c r="H25" s="18"/>
      <c r="I25" s="529" t="s">
        <v>68</v>
      </c>
      <c r="J25" s="529"/>
      <c r="K25" s="179">
        <f>K23+K24</f>
        <v>0</v>
      </c>
      <c r="L25" s="18"/>
      <c r="M25" s="18"/>
    </row>
    <row r="26" spans="1:16" s="1" customFormat="1" ht="11.4" customHeight="1">
      <c r="A26" s="18"/>
      <c r="B26" s="18"/>
      <c r="C26" s="70"/>
      <c r="D26" s="70"/>
      <c r="E26" s="70"/>
      <c r="F26" s="70"/>
      <c r="G26" s="70"/>
      <c r="H26" s="70"/>
      <c r="I26" s="70"/>
      <c r="J26" s="22"/>
      <c r="K26" s="12"/>
      <c r="L26" s="18"/>
      <c r="M26" s="18"/>
    </row>
    <row r="27" spans="1:16" s="1" customFormat="1" ht="20.149999999999999" customHeight="1">
      <c r="A27" s="18"/>
      <c r="B27" s="18"/>
      <c r="C27" s="530" t="s">
        <v>294</v>
      </c>
      <c r="D27" s="530"/>
      <c r="E27" s="530"/>
      <c r="F27" s="530"/>
      <c r="G27" s="530"/>
      <c r="H27" s="530"/>
      <c r="I27" s="530"/>
      <c r="J27" s="530"/>
      <c r="K27" s="530"/>
      <c r="L27" s="18"/>
      <c r="M27" s="18"/>
    </row>
    <row r="28" spans="1:16" s="1" customFormat="1" ht="20.149999999999999" customHeight="1">
      <c r="A28" s="18"/>
      <c r="B28" s="18"/>
      <c r="C28" s="531" t="s">
        <v>243</v>
      </c>
      <c r="D28" s="531"/>
      <c r="E28" s="531"/>
      <c r="F28" s="531"/>
      <c r="G28" s="531"/>
      <c r="H28" s="531"/>
      <c r="I28" s="531"/>
      <c r="J28" s="531"/>
      <c r="K28" s="178" t="s">
        <v>244</v>
      </c>
      <c r="L28" s="18"/>
      <c r="M28" s="18"/>
    </row>
    <row r="29" spans="1:16" s="1" customFormat="1" ht="39.65" customHeight="1">
      <c r="A29" s="18"/>
      <c r="B29" s="18"/>
      <c r="C29" s="450" t="s">
        <v>292</v>
      </c>
      <c r="D29" s="450"/>
      <c r="E29" s="450"/>
      <c r="F29" s="450"/>
      <c r="G29" s="450"/>
      <c r="H29" s="450"/>
      <c r="I29" s="450"/>
      <c r="J29" s="450"/>
      <c r="K29" s="525"/>
      <c r="L29" s="18"/>
      <c r="M29" s="18"/>
    </row>
    <row r="30" spans="1:16" s="1" customFormat="1" ht="39.65" customHeight="1">
      <c r="A30" s="18"/>
      <c r="B30" s="18"/>
      <c r="C30" s="450"/>
      <c r="D30" s="450"/>
      <c r="E30" s="450"/>
      <c r="F30" s="450"/>
      <c r="G30" s="450"/>
      <c r="H30" s="450"/>
      <c r="I30" s="450"/>
      <c r="J30" s="450"/>
      <c r="K30" s="525"/>
      <c r="L30" s="18"/>
      <c r="M30" s="18"/>
    </row>
    <row r="31" spans="1:16" s="1" customFormat="1" ht="17.149999999999999" customHeight="1">
      <c r="A31" s="18"/>
      <c r="B31" s="18"/>
      <c r="C31" s="450" t="s">
        <v>293</v>
      </c>
      <c r="D31" s="450"/>
      <c r="E31" s="450"/>
      <c r="F31" s="450"/>
      <c r="G31" s="450"/>
      <c r="H31" s="450"/>
      <c r="I31" s="450"/>
      <c r="J31" s="450"/>
      <c r="K31" s="525"/>
      <c r="L31" s="18"/>
      <c r="M31" s="18"/>
    </row>
    <row r="32" spans="1:16" s="1" customFormat="1" ht="16.399999999999999" customHeight="1">
      <c r="A32" s="18"/>
      <c r="B32" s="18"/>
      <c r="C32" s="526"/>
      <c r="D32" s="526"/>
      <c r="E32" s="526"/>
      <c r="F32" s="526"/>
      <c r="G32" s="526"/>
      <c r="H32" s="526"/>
      <c r="I32" s="526"/>
      <c r="J32" s="526"/>
      <c r="K32" s="525"/>
      <c r="L32" s="18"/>
      <c r="M32" s="18"/>
    </row>
    <row r="33" spans="1:13" s="1" customFormat="1" ht="16.399999999999999" customHeight="1">
      <c r="A33" s="18"/>
      <c r="B33" s="18"/>
      <c r="C33" s="527" t="s">
        <v>336</v>
      </c>
      <c r="D33" s="527"/>
      <c r="E33" s="527"/>
      <c r="F33" s="527"/>
      <c r="G33" s="527"/>
      <c r="H33" s="527"/>
      <c r="I33" s="527"/>
      <c r="J33" s="527"/>
      <c r="K33" s="527"/>
      <c r="L33" s="18"/>
      <c r="M33" s="18"/>
    </row>
    <row r="34" spans="1:13" s="1" customFormat="1" ht="10.4" customHeight="1">
      <c r="A34" s="18"/>
      <c r="B34" s="18"/>
      <c r="C34" s="177"/>
      <c r="D34" s="177"/>
      <c r="E34" s="177"/>
      <c r="F34" s="177"/>
      <c r="G34" s="177"/>
      <c r="H34" s="177"/>
      <c r="I34" s="177"/>
      <c r="J34" s="177"/>
      <c r="K34" s="177"/>
      <c r="L34" s="18"/>
      <c r="M34" s="18"/>
    </row>
    <row r="35" spans="1:13" s="1" customFormat="1" ht="32.15" customHeight="1">
      <c r="A35" s="18"/>
      <c r="B35" s="18"/>
      <c r="C35" s="472" t="s">
        <v>248</v>
      </c>
      <c r="D35" s="472"/>
      <c r="E35" s="472"/>
      <c r="F35" s="472"/>
      <c r="G35" s="472"/>
      <c r="H35" s="472"/>
      <c r="I35" s="472"/>
      <c r="J35" s="472"/>
      <c r="K35" s="176"/>
      <c r="L35" s="18"/>
      <c r="M35" s="18"/>
    </row>
    <row r="36" spans="1:13" s="1" customFormat="1" ht="10.4" customHeight="1">
      <c r="A36" s="18"/>
      <c r="B36" s="18"/>
      <c r="C36" s="41"/>
      <c r="D36" s="41"/>
      <c r="E36" s="41"/>
      <c r="F36" s="41"/>
      <c r="G36" s="41"/>
      <c r="H36" s="41"/>
      <c r="I36" s="41"/>
      <c r="J36" s="41"/>
      <c r="K36" s="71"/>
      <c r="L36" s="18"/>
      <c r="M36" s="18"/>
    </row>
    <row r="37" spans="1:13" s="1" customFormat="1" ht="20.149999999999999" customHeight="1">
      <c r="A37" s="18"/>
      <c r="B37" s="18"/>
      <c r="C37" s="523" t="s">
        <v>245</v>
      </c>
      <c r="D37" s="524"/>
      <c r="E37" s="524"/>
      <c r="F37" s="524"/>
      <c r="G37" s="524"/>
      <c r="H37" s="175" t="s">
        <v>244</v>
      </c>
      <c r="I37" s="509"/>
      <c r="J37" s="510"/>
      <c r="K37" s="511"/>
      <c r="L37" s="18"/>
      <c r="M37" s="18"/>
    </row>
    <row r="38" spans="1:13" s="1" customFormat="1" ht="117" customHeight="1">
      <c r="A38" s="18"/>
      <c r="B38" s="18"/>
      <c r="C38" s="512" t="s">
        <v>333</v>
      </c>
      <c r="D38" s="513"/>
      <c r="E38" s="513"/>
      <c r="F38" s="513"/>
      <c r="G38" s="513"/>
      <c r="H38" s="226"/>
      <c r="I38" s="500"/>
      <c r="J38" s="501"/>
      <c r="K38" s="502"/>
      <c r="L38" s="18"/>
      <c r="M38" s="18"/>
    </row>
    <row r="39" spans="1:13" s="1" customFormat="1" ht="17.149999999999999" customHeight="1">
      <c r="A39" s="18"/>
      <c r="B39" s="18"/>
      <c r="C39" s="512" t="s">
        <v>246</v>
      </c>
      <c r="D39" s="513"/>
      <c r="E39" s="513"/>
      <c r="F39" s="513"/>
      <c r="G39" s="513"/>
      <c r="H39" s="498"/>
      <c r="I39" s="503"/>
      <c r="J39" s="504"/>
      <c r="K39" s="505"/>
      <c r="L39" s="18"/>
      <c r="M39" s="18"/>
    </row>
    <row r="40" spans="1:13" s="1" customFormat="1" ht="17.149999999999999" customHeight="1">
      <c r="A40" s="18"/>
      <c r="B40" s="18"/>
      <c r="C40" s="514"/>
      <c r="D40" s="515"/>
      <c r="E40" s="515"/>
      <c r="F40" s="515"/>
      <c r="G40" s="515"/>
      <c r="H40" s="499"/>
      <c r="I40" s="503"/>
      <c r="J40" s="504"/>
      <c r="K40" s="505"/>
      <c r="L40" s="18"/>
      <c r="M40" s="18"/>
    </row>
    <row r="41" spans="1:13" s="1" customFormat="1" ht="17.149999999999999" customHeight="1">
      <c r="A41" s="18"/>
      <c r="B41" s="18"/>
      <c r="C41" s="512" t="s">
        <v>290</v>
      </c>
      <c r="D41" s="513"/>
      <c r="E41" s="513"/>
      <c r="F41" s="513"/>
      <c r="G41" s="513"/>
      <c r="H41" s="498"/>
      <c r="I41" s="503"/>
      <c r="J41" s="504"/>
      <c r="K41" s="505"/>
      <c r="L41" s="18"/>
      <c r="M41" s="18"/>
    </row>
    <row r="42" spans="1:13" s="1" customFormat="1" ht="17.149999999999999" customHeight="1">
      <c r="A42" s="18"/>
      <c r="B42" s="18"/>
      <c r="C42" s="514"/>
      <c r="D42" s="515"/>
      <c r="E42" s="515"/>
      <c r="F42" s="515"/>
      <c r="G42" s="515"/>
      <c r="H42" s="499"/>
      <c r="I42" s="503"/>
      <c r="J42" s="504"/>
      <c r="K42" s="505"/>
      <c r="L42" s="18"/>
      <c r="M42" s="18"/>
    </row>
    <row r="43" spans="1:13" s="1" customFormat="1" ht="13.5" customHeight="1">
      <c r="A43" s="18"/>
      <c r="B43" s="18"/>
      <c r="C43" s="72"/>
      <c r="D43" s="72"/>
      <c r="E43" s="72"/>
      <c r="F43" s="71"/>
      <c r="G43" s="71"/>
      <c r="H43" s="174"/>
      <c r="I43" s="503"/>
      <c r="J43" s="504"/>
      <c r="K43" s="505"/>
      <c r="L43" s="18"/>
      <c r="M43" s="18"/>
    </row>
    <row r="44" spans="1:13" s="1" customFormat="1" ht="13.5" customHeight="1">
      <c r="A44" s="18"/>
      <c r="B44" s="18"/>
      <c r="C44" s="516" t="s">
        <v>249</v>
      </c>
      <c r="D44" s="516"/>
      <c r="E44" s="516"/>
      <c r="F44" s="516"/>
      <c r="G44" s="516"/>
      <c r="H44" s="174"/>
      <c r="I44" s="503"/>
      <c r="J44" s="504"/>
      <c r="K44" s="505"/>
      <c r="L44" s="18"/>
      <c r="M44" s="18"/>
    </row>
    <row r="45" spans="1:13" s="1" customFormat="1" ht="6.75" customHeight="1">
      <c r="A45" s="18"/>
      <c r="B45" s="18"/>
      <c r="C45" s="52"/>
      <c r="D45" s="52"/>
      <c r="E45" s="52"/>
      <c r="F45" s="71"/>
      <c r="G45" s="71"/>
      <c r="H45" s="174"/>
      <c r="I45" s="506"/>
      <c r="J45" s="507"/>
      <c r="K45" s="508"/>
      <c r="L45" s="18"/>
      <c r="M45" s="18"/>
    </row>
    <row r="46" spans="1:13" s="1" customFormat="1" ht="21.65" customHeight="1">
      <c r="A46" s="18"/>
      <c r="B46" s="18"/>
      <c r="C46" s="517" t="s">
        <v>291</v>
      </c>
      <c r="D46" s="518"/>
      <c r="E46" s="518"/>
      <c r="F46" s="518"/>
      <c r="G46" s="519"/>
      <c r="H46" s="174"/>
      <c r="I46" s="174"/>
      <c r="J46" s="174"/>
      <c r="K46" s="174"/>
      <c r="L46" s="18"/>
      <c r="M46" s="18"/>
    </row>
    <row r="47" spans="1:13" s="1" customFormat="1" ht="22.4" customHeight="1">
      <c r="A47" s="18"/>
      <c r="B47" s="18"/>
      <c r="C47" s="520"/>
      <c r="D47" s="521"/>
      <c r="E47" s="521"/>
      <c r="F47" s="521"/>
      <c r="G47" s="522"/>
      <c r="H47" s="174"/>
      <c r="I47" s="174"/>
      <c r="J47" s="174"/>
      <c r="K47" s="174"/>
      <c r="L47" s="18"/>
      <c r="M47" s="18"/>
    </row>
    <row r="48" spans="1:13" s="1" customFormat="1" ht="10.4" customHeight="1" thickBot="1">
      <c r="A48" s="18"/>
      <c r="B48" s="18"/>
      <c r="C48" s="18"/>
      <c r="D48" s="18"/>
      <c r="E48" s="18"/>
      <c r="F48" s="18"/>
      <c r="G48" s="18"/>
      <c r="H48" s="18"/>
      <c r="I48" s="18"/>
      <c r="J48" s="22"/>
      <c r="K48" s="18"/>
      <c r="L48" s="30"/>
      <c r="M48" s="47"/>
    </row>
    <row r="49" spans="1:22" ht="40.4" customHeight="1" thickBot="1">
      <c r="A49" s="17"/>
      <c r="C49" s="348" t="str">
        <f>Summary!C45</f>
        <v xml:space="preserve">SUBMIT COMPLETED ORDER FORMS TO: nicole@exposolutions.co.za </v>
      </c>
      <c r="D49" s="349"/>
      <c r="E49" s="349"/>
      <c r="F49" s="349"/>
      <c r="G49" s="349"/>
      <c r="H49" s="349"/>
      <c r="I49" s="349"/>
      <c r="J49" s="349"/>
      <c r="K49" s="350"/>
      <c r="L49" s="173"/>
      <c r="M49" s="47"/>
      <c r="N49" s="1"/>
      <c r="O49" s="1"/>
      <c r="P49" s="1"/>
      <c r="Q49" s="1"/>
      <c r="R49" s="1"/>
      <c r="S49" s="1"/>
      <c r="T49" s="75"/>
      <c r="U49" s="75"/>
      <c r="V49" s="75"/>
    </row>
    <row r="50" spans="1:22" ht="10.4" customHeight="1">
      <c r="A50" s="17"/>
      <c r="B50" s="17"/>
      <c r="C50" s="17"/>
      <c r="D50" s="17"/>
      <c r="E50" s="17"/>
      <c r="F50" s="17"/>
      <c r="G50" s="17"/>
      <c r="H50" s="17"/>
      <c r="I50" s="17"/>
      <c r="J50" s="17"/>
      <c r="K50" s="19"/>
      <c r="L50" s="17"/>
      <c r="M50" s="17"/>
      <c r="N50" s="1"/>
    </row>
    <row r="51" spans="1:22" ht="60" customHeight="1">
      <c r="A51" s="17"/>
      <c r="C51" s="262" t="s">
        <v>497</v>
      </c>
      <c r="D51" s="263"/>
      <c r="E51" s="263"/>
      <c r="F51" s="263"/>
      <c r="G51" s="263"/>
      <c r="H51" s="263"/>
      <c r="I51" s="263"/>
      <c r="J51" s="263"/>
      <c r="K51" s="264"/>
      <c r="L51" s="173"/>
      <c r="M51" s="47"/>
      <c r="N51" s="1"/>
    </row>
    <row r="52" spans="1:22" ht="8.15" customHeight="1">
      <c r="A52" s="17"/>
      <c r="B52" s="17"/>
      <c r="C52" s="30"/>
      <c r="D52" s="30"/>
      <c r="E52" s="30"/>
      <c r="F52" s="30"/>
      <c r="G52" s="30"/>
      <c r="H52" s="30"/>
      <c r="I52" s="30"/>
      <c r="J52" s="59"/>
      <c r="K52" s="227"/>
      <c r="L52" s="173"/>
      <c r="M52" s="47"/>
      <c r="N52" s="1"/>
      <c r="O52" s="172"/>
    </row>
    <row r="53" spans="1:22" ht="40.75" customHeight="1">
      <c r="A53" s="17"/>
      <c r="C53" s="250" t="s">
        <v>495</v>
      </c>
      <c r="D53" s="251"/>
      <c r="E53" s="251"/>
      <c r="F53" s="251"/>
      <c r="G53" s="251"/>
      <c r="H53" s="251"/>
      <c r="I53" s="251"/>
      <c r="J53" s="251"/>
      <c r="K53" s="251"/>
      <c r="L53" s="30"/>
      <c r="M53" s="47"/>
      <c r="N53" s="1"/>
      <c r="O53" s="172"/>
    </row>
    <row r="54" spans="1:22" ht="46.4" customHeight="1">
      <c r="A54" s="17"/>
      <c r="C54" s="252"/>
      <c r="D54" s="252"/>
      <c r="E54" s="252"/>
      <c r="F54" s="252"/>
      <c r="G54" s="252"/>
      <c r="H54" s="252"/>
      <c r="I54" s="252"/>
      <c r="J54" s="252"/>
      <c r="K54" s="252"/>
      <c r="L54" s="173"/>
      <c r="M54" s="47"/>
      <c r="N54" s="1"/>
      <c r="O54" s="172"/>
    </row>
    <row r="55" spans="1:22" ht="5.15" customHeight="1">
      <c r="A55" s="17"/>
      <c r="B55" s="17"/>
      <c r="C55" s="17"/>
      <c r="D55" s="17"/>
      <c r="E55" s="17"/>
      <c r="F55" s="17"/>
      <c r="G55" s="17"/>
      <c r="H55" s="17"/>
      <c r="I55" s="17"/>
      <c r="J55" s="19"/>
      <c r="K55" s="17"/>
      <c r="L55" s="17"/>
      <c r="M55" s="17"/>
    </row>
    <row r="56" spans="1:22">
      <c r="A56" s="47"/>
      <c r="B56" s="47"/>
      <c r="C56" s="47"/>
      <c r="D56" s="47"/>
      <c r="E56" s="47"/>
      <c r="F56" s="47"/>
      <c r="G56" s="47"/>
      <c r="H56" s="47"/>
      <c r="I56" s="47"/>
      <c r="J56" s="56"/>
      <c r="K56" s="47"/>
      <c r="L56" s="47"/>
      <c r="M56" s="47"/>
    </row>
  </sheetData>
  <sheetProtection algorithmName="SHA-512" hashValue="yxpjqguLE2+kkM5zgtKe/vVBrELuWovSDCGN+zwvR2Puec/71ashEaj6A/Lq2X4Ssu9dOdKmVjK59emQJ+Attg==" saltValue="R3JQRFA9td6ynfSMXCL2Wg==" spinCount="100000" sheet="1" objects="1" scenarios="1"/>
  <protectedRanges>
    <protectedRange sqref="C49" name="Submission Details_1"/>
  </protectedRanges>
  <mergeCells count="59">
    <mergeCell ref="E11:G11"/>
    <mergeCell ref="E10:G10"/>
    <mergeCell ref="E9:G9"/>
    <mergeCell ref="G4:H4"/>
    <mergeCell ref="E14:G14"/>
    <mergeCell ref="E18:G18"/>
    <mergeCell ref="E17:G17"/>
    <mergeCell ref="E13:G13"/>
    <mergeCell ref="E12:G12"/>
    <mergeCell ref="E21:G21"/>
    <mergeCell ref="E20:G20"/>
    <mergeCell ref="E19:G19"/>
    <mergeCell ref="E16:G16"/>
    <mergeCell ref="E15:G15"/>
    <mergeCell ref="C2:C4"/>
    <mergeCell ref="I4:J4"/>
    <mergeCell ref="C6:K6"/>
    <mergeCell ref="C7:M7"/>
    <mergeCell ref="C8:K8"/>
    <mergeCell ref="C9:D9"/>
    <mergeCell ref="C10:D10"/>
    <mergeCell ref="C11:D11"/>
    <mergeCell ref="C12:D12"/>
    <mergeCell ref="C13:D13"/>
    <mergeCell ref="C17:D17"/>
    <mergeCell ref="C18:D18"/>
    <mergeCell ref="C14:D14"/>
    <mergeCell ref="C15:D15"/>
    <mergeCell ref="C16:D16"/>
    <mergeCell ref="C19:D19"/>
    <mergeCell ref="C20:D20"/>
    <mergeCell ref="C21:D21"/>
    <mergeCell ref="C22:D22"/>
    <mergeCell ref="E22:G22"/>
    <mergeCell ref="I23:J23"/>
    <mergeCell ref="I24:J24"/>
    <mergeCell ref="I25:J25"/>
    <mergeCell ref="C27:K27"/>
    <mergeCell ref="C28:J28"/>
    <mergeCell ref="C29:J30"/>
    <mergeCell ref="K29:K30"/>
    <mergeCell ref="C31:J32"/>
    <mergeCell ref="K31:K32"/>
    <mergeCell ref="C33:K33"/>
    <mergeCell ref="C35:J35"/>
    <mergeCell ref="C37:G37"/>
    <mergeCell ref="C38:G38"/>
    <mergeCell ref="C39:G40"/>
    <mergeCell ref="H39:H40"/>
    <mergeCell ref="H41:H42"/>
    <mergeCell ref="I38:K45"/>
    <mergeCell ref="I37:K37"/>
    <mergeCell ref="C53:K53"/>
    <mergeCell ref="C54:K54"/>
    <mergeCell ref="C41:G42"/>
    <mergeCell ref="C44:G44"/>
    <mergeCell ref="C46:G47"/>
    <mergeCell ref="C49:K49"/>
    <mergeCell ref="C51:K51"/>
  </mergeCells>
  <printOptions horizontalCentered="1"/>
  <pageMargins left="0.23622047244094491" right="0.23622047244094491" top="0.23622047244094491" bottom="0.23622047244094491" header="0.31496062992125984" footer="0.31496062992125984"/>
  <pageSetup paperSize="9" scale="65" orientation="portrait" r:id="rId1"/>
  <headerFooter>
    <oddHeader>&amp;C&amp;"Jost"&amp;11&amp;K93979B Confidential&amp;1#_x000D_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BAD0-5509-CB4C-93FF-83C2110CF5C9}">
  <sheetPr>
    <tabColor rgb="FFFF0000"/>
  </sheetPr>
  <dimension ref="A1:P41"/>
  <sheetViews>
    <sheetView view="pageBreakPreview" zoomScale="90" zoomScaleNormal="100" zoomScaleSheetLayoutView="90" workbookViewId="0">
      <pane ySplit="5" topLeftCell="A6" activePane="bottomLeft" state="frozen"/>
      <selection pane="bottomLeft" activeCell="C2" sqref="C2:C3"/>
    </sheetView>
  </sheetViews>
  <sheetFormatPr defaultColWidth="9.08984375" defaultRowHeight="13"/>
  <cols>
    <col min="1" max="1" width="1.6328125" style="1" customWidth="1"/>
    <col min="2" max="2" width="0.6328125" style="1" customWidth="1"/>
    <col min="3" max="3" width="18.453125" style="1" customWidth="1"/>
    <col min="4" max="4" width="3.36328125" style="1" customWidth="1"/>
    <col min="5" max="5" width="47.6328125" style="1" customWidth="1"/>
    <col min="6" max="6" width="7" style="1" customWidth="1"/>
    <col min="7" max="7" width="1.6328125" style="1" customWidth="1"/>
    <col min="8" max="8" width="23.453125" style="1" customWidth="1"/>
    <col min="9" max="9" width="1.6328125" style="1" customWidth="1"/>
    <col min="10" max="10" width="19.54296875" style="9" customWidth="1"/>
    <col min="11" max="11" width="1.6328125" style="9" customWidth="1"/>
    <col min="12" max="12" width="13" style="10" customWidth="1"/>
    <col min="13" max="13" width="8.36328125" style="11" customWidth="1"/>
    <col min="14" max="14" width="4.6328125" style="10" customWidth="1"/>
    <col min="15" max="15" width="0.6328125" style="1" customWidth="1"/>
    <col min="16" max="16" width="1.6328125" style="1" customWidth="1"/>
    <col min="17" max="16384" width="9.08984375" style="1"/>
  </cols>
  <sheetData>
    <row r="1" spans="1:16" ht="100.25" customHeight="1" thickBot="1">
      <c r="A1" s="28"/>
      <c r="B1" s="18"/>
      <c r="C1" s="18"/>
      <c r="D1" s="18"/>
      <c r="E1" s="18"/>
      <c r="F1" s="18"/>
      <c r="G1" s="18"/>
      <c r="H1" s="18"/>
      <c r="I1" s="18"/>
      <c r="J1" s="26"/>
      <c r="K1" s="26"/>
      <c r="L1" s="27"/>
      <c r="M1" s="29"/>
      <c r="N1" s="27"/>
      <c r="O1" s="18"/>
      <c r="P1" s="18"/>
    </row>
    <row r="2" spans="1:16" s="5" customFormat="1" ht="16.399999999999999" customHeight="1">
      <c r="A2" s="17"/>
      <c r="B2" s="17"/>
      <c r="C2" s="352" t="s">
        <v>16</v>
      </c>
      <c r="D2" s="17"/>
      <c r="E2" s="20" t="s">
        <v>32</v>
      </c>
      <c r="F2" s="17"/>
      <c r="G2" s="17"/>
      <c r="H2" s="104" t="s">
        <v>33</v>
      </c>
      <c r="I2" s="17"/>
      <c r="J2" s="35"/>
      <c r="K2" s="35"/>
      <c r="L2" s="36"/>
      <c r="M2" s="37"/>
      <c r="N2" s="36"/>
      <c r="O2" s="17"/>
      <c r="P2" s="17"/>
    </row>
    <row r="3" spans="1:16" ht="17.149999999999999" customHeight="1">
      <c r="A3" s="18"/>
      <c r="B3" s="18"/>
      <c r="C3" s="353"/>
      <c r="D3" s="18"/>
      <c r="E3" s="224">
        <f>Summary!L4</f>
        <v>0</v>
      </c>
      <c r="F3" s="18"/>
      <c r="G3" s="18"/>
      <c r="H3" s="225">
        <f>Summary!L7</f>
        <v>0</v>
      </c>
      <c r="I3" s="103"/>
      <c r="J3" s="102"/>
      <c r="K3" s="18"/>
      <c r="L3" s="18"/>
      <c r="M3" s="18"/>
      <c r="N3" s="18"/>
      <c r="O3" s="18"/>
      <c r="P3" s="18"/>
    </row>
    <row r="4" spans="1:16" ht="10.4" customHeight="1" thickBot="1">
      <c r="A4" s="18"/>
      <c r="B4" s="18"/>
      <c r="C4" s="18"/>
      <c r="D4" s="18"/>
      <c r="E4" s="18"/>
      <c r="F4" s="18"/>
      <c r="G4" s="18"/>
      <c r="H4" s="18"/>
      <c r="I4" s="18"/>
      <c r="J4" s="18"/>
      <c r="K4" s="18"/>
      <c r="L4" s="22"/>
      <c r="M4" s="18"/>
      <c r="N4" s="18"/>
      <c r="O4" s="18"/>
      <c r="P4" s="18"/>
    </row>
    <row r="5" spans="1:16" s="5" customFormat="1" ht="30" customHeight="1" thickBot="1">
      <c r="A5" s="17"/>
      <c r="B5" s="305" t="s">
        <v>34</v>
      </c>
      <c r="C5" s="306"/>
      <c r="D5" s="306"/>
      <c r="E5" s="306"/>
      <c r="F5" s="306"/>
      <c r="G5" s="306"/>
      <c r="H5" s="306"/>
      <c r="I5" s="306"/>
      <c r="J5" s="306"/>
      <c r="K5" s="306"/>
      <c r="L5" s="306"/>
      <c r="M5" s="306"/>
      <c r="N5" s="306"/>
      <c r="O5" s="307"/>
      <c r="P5" s="17"/>
    </row>
    <row r="6" spans="1:16" s="7" customFormat="1" ht="10.4" customHeight="1">
      <c r="A6" s="23"/>
      <c r="B6" s="98"/>
      <c r="C6" s="101"/>
      <c r="D6" s="98"/>
      <c r="E6" s="99"/>
      <c r="F6" s="99"/>
      <c r="G6" s="99"/>
      <c r="H6" s="99"/>
      <c r="I6" s="99"/>
      <c r="J6" s="99"/>
      <c r="K6" s="99"/>
      <c r="L6" s="100"/>
      <c r="M6" s="99"/>
      <c r="N6" s="99"/>
      <c r="O6" s="98"/>
      <c r="P6" s="23"/>
    </row>
    <row r="7" spans="1:16" s="8" customFormat="1" ht="14.15" customHeight="1">
      <c r="A7" s="25"/>
      <c r="B7" s="25"/>
      <c r="C7" s="354" t="s">
        <v>281</v>
      </c>
      <c r="D7" s="354"/>
      <c r="E7" s="354"/>
      <c r="F7" s="354"/>
      <c r="G7" s="354"/>
      <c r="H7" s="354"/>
      <c r="I7" s="354"/>
      <c r="J7" s="354"/>
      <c r="K7" s="354"/>
      <c r="L7" s="354"/>
      <c r="M7" s="354"/>
      <c r="N7" s="354"/>
      <c r="O7" s="25"/>
      <c r="P7" s="25"/>
    </row>
    <row r="8" spans="1:16" ht="14.15" customHeight="1">
      <c r="A8" s="18"/>
      <c r="B8" s="18"/>
      <c r="C8" s="355" t="s">
        <v>282</v>
      </c>
      <c r="D8" s="355"/>
      <c r="E8" s="355"/>
      <c r="F8" s="355"/>
      <c r="G8" s="355"/>
      <c r="H8" s="355"/>
      <c r="I8" s="355"/>
      <c r="J8" s="355"/>
      <c r="K8" s="355"/>
      <c r="L8" s="355"/>
      <c r="M8" s="355"/>
      <c r="N8" s="355"/>
      <c r="O8" s="18"/>
      <c r="P8" s="18"/>
    </row>
    <row r="9" spans="1:16" ht="29.15" customHeight="1">
      <c r="A9" s="18"/>
      <c r="B9" s="18"/>
      <c r="C9" s="355" t="s">
        <v>278</v>
      </c>
      <c r="D9" s="355"/>
      <c r="E9" s="355"/>
      <c r="F9" s="355"/>
      <c r="G9" s="355"/>
      <c r="H9" s="355"/>
      <c r="I9" s="355"/>
      <c r="J9" s="355"/>
      <c r="K9" s="355"/>
      <c r="L9" s="355"/>
      <c r="M9" s="355"/>
      <c r="N9" s="355"/>
      <c r="O9" s="18"/>
      <c r="P9" s="18"/>
    </row>
    <row r="10" spans="1:16" ht="14.15" customHeight="1">
      <c r="A10" s="18"/>
      <c r="B10" s="18"/>
      <c r="C10" s="355" t="s">
        <v>279</v>
      </c>
      <c r="D10" s="355"/>
      <c r="E10" s="355"/>
      <c r="F10" s="355"/>
      <c r="G10" s="355"/>
      <c r="H10" s="355"/>
      <c r="I10" s="355"/>
      <c r="J10" s="355"/>
      <c r="K10" s="355"/>
      <c r="L10" s="355"/>
      <c r="M10" s="355"/>
      <c r="N10" s="355"/>
      <c r="O10" s="18"/>
      <c r="P10" s="18"/>
    </row>
    <row r="11" spans="1:16" ht="14.15" customHeight="1">
      <c r="A11" s="18"/>
      <c r="B11" s="18"/>
      <c r="C11" s="355" t="s">
        <v>280</v>
      </c>
      <c r="D11" s="355"/>
      <c r="E11" s="355"/>
      <c r="F11" s="355"/>
      <c r="G11" s="355"/>
      <c r="H11" s="355"/>
      <c r="I11" s="355"/>
      <c r="J11" s="355"/>
      <c r="K11" s="355"/>
      <c r="L11" s="355"/>
      <c r="M11" s="355"/>
      <c r="N11" s="355"/>
      <c r="O11" s="18"/>
      <c r="P11" s="18"/>
    </row>
    <row r="12" spans="1:16" ht="14.15" customHeight="1">
      <c r="A12" s="18"/>
      <c r="B12" s="18"/>
      <c r="C12" s="354" t="s">
        <v>35</v>
      </c>
      <c r="D12" s="354"/>
      <c r="E12" s="354"/>
      <c r="F12" s="354"/>
      <c r="G12" s="354"/>
      <c r="H12" s="354"/>
      <c r="I12" s="354"/>
      <c r="J12" s="354"/>
      <c r="K12" s="354"/>
      <c r="L12" s="354"/>
      <c r="M12" s="354"/>
      <c r="N12" s="354"/>
      <c r="O12" s="18"/>
      <c r="P12" s="18"/>
    </row>
    <row r="13" spans="1:16" ht="14.15" customHeight="1">
      <c r="A13" s="18"/>
      <c r="B13" s="18"/>
      <c r="C13" s="354" t="s">
        <v>36</v>
      </c>
      <c r="D13" s="354"/>
      <c r="E13" s="354"/>
      <c r="F13" s="354"/>
      <c r="G13" s="354"/>
      <c r="H13" s="354"/>
      <c r="I13" s="354"/>
      <c r="J13" s="354"/>
      <c r="K13" s="354"/>
      <c r="L13" s="354"/>
      <c r="M13" s="354"/>
      <c r="N13" s="354"/>
      <c r="O13" s="18"/>
      <c r="P13" s="18"/>
    </row>
    <row r="14" spans="1:16" ht="14.15" customHeight="1">
      <c r="A14" s="18"/>
      <c r="B14" s="18"/>
      <c r="C14" s="354" t="s">
        <v>37</v>
      </c>
      <c r="D14" s="354"/>
      <c r="E14" s="354"/>
      <c r="F14" s="354"/>
      <c r="G14" s="354"/>
      <c r="H14" s="354"/>
      <c r="I14" s="354"/>
      <c r="J14" s="354"/>
      <c r="K14" s="354"/>
      <c r="L14" s="354"/>
      <c r="M14" s="354"/>
      <c r="N14" s="354"/>
      <c r="O14" s="18"/>
      <c r="P14" s="18"/>
    </row>
    <row r="15" spans="1:16" ht="14.15" customHeight="1">
      <c r="A15" s="18"/>
      <c r="B15" s="18"/>
      <c r="C15" s="354" t="s">
        <v>283</v>
      </c>
      <c r="D15" s="354"/>
      <c r="E15" s="354"/>
      <c r="F15" s="354"/>
      <c r="G15" s="354"/>
      <c r="H15" s="354"/>
      <c r="I15" s="354"/>
      <c r="J15" s="354"/>
      <c r="K15" s="354"/>
      <c r="L15" s="354"/>
      <c r="M15" s="354"/>
      <c r="N15" s="354"/>
      <c r="O15" s="18"/>
      <c r="P15" s="18"/>
    </row>
    <row r="16" spans="1:16" ht="14.15" customHeight="1">
      <c r="A16" s="18"/>
      <c r="B16" s="18"/>
      <c r="C16" s="354" t="s">
        <v>284</v>
      </c>
      <c r="D16" s="354"/>
      <c r="E16" s="354"/>
      <c r="F16" s="354"/>
      <c r="G16" s="354"/>
      <c r="H16" s="354"/>
      <c r="I16" s="354"/>
      <c r="J16" s="354"/>
      <c r="K16" s="354"/>
      <c r="L16" s="354"/>
      <c r="M16" s="354"/>
      <c r="N16" s="354"/>
      <c r="O16" s="18"/>
      <c r="P16" s="18"/>
    </row>
    <row r="17" spans="1:16" ht="14.15" customHeight="1">
      <c r="A17" s="18"/>
      <c r="B17" s="18"/>
      <c r="C17" s="354" t="s">
        <v>285</v>
      </c>
      <c r="D17" s="354"/>
      <c r="E17" s="354"/>
      <c r="F17" s="354"/>
      <c r="G17" s="354"/>
      <c r="H17" s="354"/>
      <c r="I17" s="354"/>
      <c r="J17" s="354"/>
      <c r="K17" s="354"/>
      <c r="L17" s="354"/>
      <c r="M17" s="354"/>
      <c r="N17" s="354"/>
      <c r="O17" s="18"/>
      <c r="P17" s="18"/>
    </row>
    <row r="18" spans="1:16" ht="14.15" customHeight="1">
      <c r="A18" s="18"/>
      <c r="B18" s="18"/>
      <c r="C18" s="354" t="s">
        <v>286</v>
      </c>
      <c r="D18" s="354"/>
      <c r="E18" s="354"/>
      <c r="F18" s="354"/>
      <c r="G18" s="354"/>
      <c r="H18" s="354"/>
      <c r="I18" s="354"/>
      <c r="J18" s="354"/>
      <c r="K18" s="354"/>
      <c r="L18" s="354"/>
      <c r="M18" s="354"/>
      <c r="N18" s="354"/>
      <c r="O18" s="18"/>
      <c r="P18" s="18"/>
    </row>
    <row r="19" spans="1:16" ht="14.15" customHeight="1">
      <c r="A19" s="18"/>
      <c r="B19" s="18"/>
      <c r="C19" s="354" t="s">
        <v>287</v>
      </c>
      <c r="D19" s="354"/>
      <c r="E19" s="354"/>
      <c r="F19" s="354"/>
      <c r="G19" s="354"/>
      <c r="H19" s="354"/>
      <c r="I19" s="354"/>
      <c r="J19" s="354"/>
      <c r="K19" s="354"/>
      <c r="L19" s="354"/>
      <c r="M19" s="354"/>
      <c r="N19" s="354"/>
      <c r="O19" s="18"/>
      <c r="P19" s="18"/>
    </row>
    <row r="20" spans="1:16" ht="14.15" customHeight="1">
      <c r="A20" s="18"/>
      <c r="B20" s="18"/>
      <c r="C20" s="354" t="s">
        <v>288</v>
      </c>
      <c r="D20" s="354"/>
      <c r="E20" s="354"/>
      <c r="F20" s="354"/>
      <c r="G20" s="354"/>
      <c r="H20" s="354"/>
      <c r="I20" s="354"/>
      <c r="J20" s="354"/>
      <c r="K20" s="354"/>
      <c r="L20" s="354"/>
      <c r="M20" s="354"/>
      <c r="N20" s="354"/>
      <c r="O20" s="18"/>
      <c r="P20" s="18"/>
    </row>
    <row r="21" spans="1:16" ht="12.75" customHeight="1">
      <c r="A21" s="18"/>
      <c r="B21" s="18"/>
      <c r="C21" s="74"/>
      <c r="D21" s="74"/>
      <c r="E21" s="74"/>
      <c r="F21" s="74"/>
      <c r="G21" s="74"/>
      <c r="H21" s="74"/>
      <c r="I21" s="74"/>
      <c r="J21" s="74"/>
      <c r="K21" s="74"/>
      <c r="L21" s="74"/>
      <c r="M21" s="74"/>
      <c r="N21" s="74"/>
      <c r="O21" s="18"/>
      <c r="P21" s="18"/>
    </row>
    <row r="22" spans="1:16" ht="21.9" customHeight="1">
      <c r="A22" s="18"/>
      <c r="B22" s="18"/>
      <c r="C22" s="74"/>
      <c r="D22" s="74"/>
      <c r="E22" s="74"/>
      <c r="F22" s="74"/>
      <c r="G22" s="74"/>
      <c r="H22" s="74"/>
      <c r="I22" s="74"/>
      <c r="J22" s="74"/>
      <c r="K22" s="74"/>
      <c r="L22" s="74"/>
      <c r="M22" s="74"/>
      <c r="N22" s="74"/>
      <c r="O22" s="18"/>
      <c r="P22" s="18"/>
    </row>
    <row r="23" spans="1:16" ht="20.399999999999999" customHeight="1">
      <c r="A23" s="18"/>
      <c r="B23" s="18"/>
      <c r="C23" s="28"/>
      <c r="D23" s="28"/>
      <c r="E23" s="356" t="s">
        <v>38</v>
      </c>
      <c r="F23" s="356"/>
      <c r="G23" s="356"/>
      <c r="H23" s="356"/>
      <c r="I23" s="356"/>
      <c r="J23" s="356"/>
      <c r="K23" s="201"/>
      <c r="L23" s="201"/>
      <c r="M23" s="201"/>
      <c r="N23" s="201"/>
      <c r="O23" s="18"/>
      <c r="P23" s="18"/>
    </row>
    <row r="24" spans="1:16" ht="15" customHeight="1">
      <c r="A24" s="18"/>
      <c r="B24" s="18"/>
      <c r="C24" s="28"/>
      <c r="D24" s="28"/>
      <c r="E24" s="334" t="s">
        <v>39</v>
      </c>
      <c r="F24" s="336" t="s">
        <v>40</v>
      </c>
      <c r="G24" s="337"/>
      <c r="H24" s="337"/>
      <c r="I24" s="337"/>
      <c r="J24" s="338"/>
      <c r="K24" s="18"/>
      <c r="L24" s="18"/>
      <c r="M24" s="18"/>
      <c r="N24" s="25"/>
      <c r="O24" s="18"/>
      <c r="P24" s="18"/>
    </row>
    <row r="25" spans="1:16" ht="6" customHeight="1">
      <c r="A25" s="18"/>
      <c r="B25" s="18"/>
      <c r="C25" s="28"/>
      <c r="D25" s="28"/>
      <c r="E25" s="335"/>
      <c r="F25" s="339"/>
      <c r="G25" s="340"/>
      <c r="H25" s="340"/>
      <c r="I25" s="340"/>
      <c r="J25" s="341"/>
      <c r="K25" s="25"/>
      <c r="L25" s="25"/>
      <c r="M25" s="25"/>
      <c r="N25" s="25"/>
      <c r="O25" s="18"/>
      <c r="P25" s="18"/>
    </row>
    <row r="26" spans="1:16" ht="15" customHeight="1">
      <c r="A26" s="18"/>
      <c r="B26" s="18"/>
      <c r="C26" s="28"/>
      <c r="D26" s="28"/>
      <c r="E26" s="334" t="s">
        <v>41</v>
      </c>
      <c r="F26" s="336" t="s">
        <v>42</v>
      </c>
      <c r="G26" s="337"/>
      <c r="H26" s="337"/>
      <c r="I26" s="337"/>
      <c r="J26" s="338"/>
      <c r="K26" s="18"/>
      <c r="L26" s="18"/>
      <c r="M26" s="18"/>
      <c r="N26" s="25"/>
      <c r="O26" s="18"/>
      <c r="P26" s="18"/>
    </row>
    <row r="27" spans="1:16" ht="6" customHeight="1">
      <c r="A27" s="18"/>
      <c r="B27" s="18"/>
      <c r="C27" s="28"/>
      <c r="D27" s="28"/>
      <c r="E27" s="335"/>
      <c r="F27" s="339"/>
      <c r="G27" s="340"/>
      <c r="H27" s="340"/>
      <c r="I27" s="340"/>
      <c r="J27" s="341"/>
      <c r="K27" s="25"/>
      <c r="L27" s="25"/>
      <c r="M27" s="25"/>
      <c r="N27" s="25"/>
      <c r="O27" s="18"/>
      <c r="P27" s="18"/>
    </row>
    <row r="28" spans="1:16" ht="15" customHeight="1">
      <c r="A28" s="18"/>
      <c r="B28" s="18"/>
      <c r="C28" s="28"/>
      <c r="D28" s="28"/>
      <c r="E28" s="334" t="s">
        <v>43</v>
      </c>
      <c r="F28" s="336">
        <v>632005</v>
      </c>
      <c r="G28" s="337"/>
      <c r="H28" s="337"/>
      <c r="I28" s="337"/>
      <c r="J28" s="338"/>
      <c r="K28" s="18"/>
      <c r="L28" s="18"/>
      <c r="M28" s="18"/>
      <c r="N28" s="25"/>
      <c r="O28" s="18"/>
      <c r="P28" s="18"/>
    </row>
    <row r="29" spans="1:16" ht="6" customHeight="1">
      <c r="A29" s="18"/>
      <c r="B29" s="18"/>
      <c r="C29" s="28"/>
      <c r="D29" s="28"/>
      <c r="E29" s="335"/>
      <c r="F29" s="339"/>
      <c r="G29" s="340"/>
      <c r="H29" s="340"/>
      <c r="I29" s="340"/>
      <c r="J29" s="341"/>
      <c r="K29" s="25"/>
      <c r="L29" s="25"/>
      <c r="M29" s="25"/>
      <c r="N29" s="25"/>
      <c r="O29" s="18"/>
      <c r="P29" s="18"/>
    </row>
    <row r="30" spans="1:16" ht="15" customHeight="1">
      <c r="A30" s="18"/>
      <c r="B30" s="18"/>
      <c r="C30" s="28"/>
      <c r="D30" s="28"/>
      <c r="E30" s="334" t="s">
        <v>44</v>
      </c>
      <c r="F30" s="342">
        <v>4101279732</v>
      </c>
      <c r="G30" s="343"/>
      <c r="H30" s="343"/>
      <c r="I30" s="343"/>
      <c r="J30" s="344"/>
      <c r="K30" s="18"/>
      <c r="L30" s="18"/>
      <c r="M30" s="18"/>
      <c r="N30" s="202"/>
      <c r="O30" s="18"/>
      <c r="P30" s="18"/>
    </row>
    <row r="31" spans="1:16" ht="6" customHeight="1">
      <c r="A31" s="18"/>
      <c r="B31" s="18"/>
      <c r="C31" s="28"/>
      <c r="D31" s="28"/>
      <c r="E31" s="335"/>
      <c r="F31" s="345"/>
      <c r="G31" s="346"/>
      <c r="H31" s="346"/>
      <c r="I31" s="346"/>
      <c r="J31" s="347"/>
      <c r="K31" s="25"/>
      <c r="L31" s="25"/>
      <c r="M31" s="25"/>
      <c r="N31" s="25"/>
      <c r="O31" s="18"/>
      <c r="P31" s="18"/>
    </row>
    <row r="32" spans="1:16" ht="15" customHeight="1">
      <c r="A32" s="18"/>
      <c r="B32" s="18"/>
      <c r="C32" s="28"/>
      <c r="D32" s="28"/>
      <c r="E32" s="334" t="s">
        <v>45</v>
      </c>
      <c r="F32" s="336" t="s">
        <v>46</v>
      </c>
      <c r="G32" s="337"/>
      <c r="H32" s="337"/>
      <c r="I32" s="337"/>
      <c r="J32" s="338"/>
      <c r="K32" s="18"/>
      <c r="L32" s="18"/>
      <c r="M32" s="18"/>
      <c r="N32" s="25"/>
      <c r="O32" s="18"/>
      <c r="P32" s="18"/>
    </row>
    <row r="33" spans="1:16" ht="12.75" customHeight="1">
      <c r="A33" s="18"/>
      <c r="B33" s="18"/>
      <c r="C33" s="28"/>
      <c r="D33" s="28"/>
      <c r="E33" s="335"/>
      <c r="F33" s="339"/>
      <c r="G33" s="340"/>
      <c r="H33" s="340"/>
      <c r="I33" s="340"/>
      <c r="J33" s="341"/>
      <c r="K33" s="48"/>
      <c r="L33" s="48"/>
      <c r="M33" s="48"/>
      <c r="N33" s="48"/>
      <c r="O33" s="18"/>
      <c r="P33" s="18"/>
    </row>
    <row r="34" spans="1:16" ht="23.15" customHeight="1" thickBot="1">
      <c r="A34" s="18"/>
      <c r="B34" s="18"/>
      <c r="C34" s="351"/>
      <c r="D34" s="351"/>
      <c r="E34" s="351"/>
      <c r="F34" s="351"/>
      <c r="G34" s="351"/>
      <c r="H34" s="351"/>
      <c r="I34" s="351"/>
      <c r="J34" s="351"/>
      <c r="K34" s="351"/>
      <c r="L34" s="351"/>
      <c r="M34" s="351"/>
      <c r="N34" s="351"/>
      <c r="O34" s="18"/>
      <c r="P34" s="18"/>
    </row>
    <row r="35" spans="1:16" s="5" customFormat="1" ht="40.4" customHeight="1" thickBot="1">
      <c r="A35" s="18"/>
      <c r="B35" s="348" t="str">
        <f>Summary!C45</f>
        <v xml:space="preserve">SUBMIT COMPLETED ORDER FORMS TO: nicole@exposolutions.co.za </v>
      </c>
      <c r="C35" s="349"/>
      <c r="D35" s="349"/>
      <c r="E35" s="349"/>
      <c r="F35" s="349"/>
      <c r="G35" s="349"/>
      <c r="H35" s="349"/>
      <c r="I35" s="349"/>
      <c r="J35" s="349"/>
      <c r="K35" s="349"/>
      <c r="L35" s="349"/>
      <c r="M35" s="349"/>
      <c r="N35" s="349"/>
      <c r="O35" s="350"/>
      <c r="P35" s="18"/>
    </row>
    <row r="36" spans="1:16" s="5" customFormat="1" ht="10.4" customHeight="1">
      <c r="A36" s="17"/>
      <c r="B36" s="17"/>
      <c r="C36" s="17"/>
      <c r="D36" s="17"/>
      <c r="E36" s="17"/>
      <c r="F36" s="17"/>
      <c r="G36" s="17"/>
      <c r="H36" s="17"/>
      <c r="I36" s="17"/>
      <c r="J36" s="17"/>
      <c r="K36" s="17"/>
      <c r="L36" s="19"/>
      <c r="M36" s="17"/>
      <c r="N36" s="17"/>
      <c r="O36" s="17"/>
      <c r="P36" s="17"/>
    </row>
    <row r="37" spans="1:16" s="5" customFormat="1" ht="60" customHeight="1">
      <c r="A37" s="16"/>
      <c r="B37" s="262" t="s">
        <v>498</v>
      </c>
      <c r="C37" s="263"/>
      <c r="D37" s="263"/>
      <c r="E37" s="263"/>
      <c r="F37" s="263"/>
      <c r="G37" s="263"/>
      <c r="H37" s="263"/>
      <c r="I37" s="263"/>
      <c r="J37" s="263"/>
      <c r="K37" s="263"/>
      <c r="L37" s="263"/>
      <c r="M37" s="263"/>
      <c r="N37" s="263"/>
      <c r="O37" s="264"/>
      <c r="P37" s="16"/>
    </row>
    <row r="38" spans="1:16" s="5" customFormat="1" ht="10.4" customHeight="1">
      <c r="A38" s="17"/>
      <c r="B38" s="17"/>
      <c r="C38" s="30"/>
      <c r="D38" s="30"/>
      <c r="E38" s="30"/>
      <c r="F38" s="30"/>
      <c r="G38" s="30"/>
      <c r="H38" s="30"/>
      <c r="I38" s="30"/>
      <c r="J38" s="30"/>
      <c r="K38" s="30"/>
      <c r="L38" s="31"/>
      <c r="M38" s="30"/>
      <c r="N38" s="30"/>
      <c r="O38" s="17"/>
      <c r="P38" s="17"/>
    </row>
    <row r="39" spans="1:16" s="5" customFormat="1" ht="40.75" customHeight="1">
      <c r="A39" s="17"/>
      <c r="B39" s="47"/>
      <c r="C39" s="250" t="s">
        <v>495</v>
      </c>
      <c r="D39" s="251"/>
      <c r="E39" s="251"/>
      <c r="F39" s="251"/>
      <c r="G39" s="251"/>
      <c r="H39" s="251"/>
      <c r="I39" s="251"/>
      <c r="J39" s="251"/>
      <c r="K39" s="251"/>
      <c r="L39" s="251"/>
      <c r="M39" s="251"/>
      <c r="N39" s="251"/>
      <c r="O39" s="17"/>
      <c r="P39" s="17"/>
    </row>
    <row r="40" spans="1:16" s="5" customFormat="1" ht="56.15" customHeight="1">
      <c r="A40" s="17"/>
      <c r="B40" s="47"/>
      <c r="C40" s="252"/>
      <c r="D40" s="252"/>
      <c r="E40" s="252"/>
      <c r="F40" s="252"/>
      <c r="G40" s="252"/>
      <c r="H40" s="252"/>
      <c r="I40" s="252"/>
      <c r="J40" s="252"/>
      <c r="K40" s="252"/>
      <c r="L40" s="252"/>
      <c r="M40" s="252"/>
      <c r="N40" s="252"/>
      <c r="O40" s="17"/>
      <c r="P40" s="17"/>
    </row>
    <row r="41" spans="1:16" s="5" customFormat="1" ht="9" customHeight="1">
      <c r="A41" s="17"/>
      <c r="B41" s="17"/>
      <c r="C41" s="17"/>
      <c r="D41" s="17"/>
      <c r="E41" s="17"/>
      <c r="F41" s="17"/>
      <c r="G41" s="17"/>
      <c r="H41" s="17"/>
      <c r="I41" s="17"/>
      <c r="J41" s="17"/>
      <c r="K41" s="17"/>
      <c r="L41" s="19"/>
      <c r="M41" s="17"/>
      <c r="N41" s="17"/>
      <c r="O41" s="17"/>
      <c r="P41" s="17"/>
    </row>
  </sheetData>
  <sheetProtection algorithmName="SHA-512" hashValue="5cR0mmwjasGW+O7J93pvO1OWKoDmBprtJNbrohSbuI4hdxhKcir659BQxdMZRH6DBVd0KUlRN84Tdl5EvfXsLw==" saltValue="WoEqgIL8cqrUuNnf+H/QqA==" spinCount="100000" sheet="1" objects="1" scenarios="1"/>
  <mergeCells count="32">
    <mergeCell ref="C16:N16"/>
    <mergeCell ref="C20:N20"/>
    <mergeCell ref="C17:N17"/>
    <mergeCell ref="C18:N18"/>
    <mergeCell ref="C19:N19"/>
    <mergeCell ref="C2:C3"/>
    <mergeCell ref="B5:O5"/>
    <mergeCell ref="C7:N7"/>
    <mergeCell ref="C8:N8"/>
    <mergeCell ref="E26:E27"/>
    <mergeCell ref="F26:J27"/>
    <mergeCell ref="C14:N14"/>
    <mergeCell ref="C15:N15"/>
    <mergeCell ref="C9:N9"/>
    <mergeCell ref="C10:N10"/>
    <mergeCell ref="C11:N11"/>
    <mergeCell ref="C12:N12"/>
    <mergeCell ref="C13:N13"/>
    <mergeCell ref="E23:J23"/>
    <mergeCell ref="E24:E25"/>
    <mergeCell ref="F24:J25"/>
    <mergeCell ref="C39:N39"/>
    <mergeCell ref="C40:N40"/>
    <mergeCell ref="B35:O35"/>
    <mergeCell ref="B37:O37"/>
    <mergeCell ref="C34:N34"/>
    <mergeCell ref="E28:E29"/>
    <mergeCell ref="F28:J29"/>
    <mergeCell ref="E30:E31"/>
    <mergeCell ref="F30:J31"/>
    <mergeCell ref="E32:E33"/>
    <mergeCell ref="F32:J33"/>
  </mergeCells>
  <pageMargins left="0.7" right="0.7" top="0.75" bottom="0.75" header="0.3" footer="0.3"/>
  <pageSetup paperSize="9" scale="56" orientation="portrait" r:id="rId1"/>
  <headerFooter>
    <oddHeader>&amp;C&amp;"Jost"&amp;11&amp;K93979B Confidential&amp;1#_x000D_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2952-B4D9-A24B-A5AB-D09721740F5E}">
  <sheetPr>
    <tabColor rgb="FF003192"/>
    <pageSetUpPr fitToPage="1"/>
  </sheetPr>
  <dimension ref="A1:O54"/>
  <sheetViews>
    <sheetView view="pageBreakPreview" zoomScale="90" zoomScaleNormal="100" zoomScaleSheetLayoutView="90" workbookViewId="0">
      <pane ySplit="6" topLeftCell="A7" activePane="bottomLeft" state="frozen"/>
      <selection activeCell="L16" sqref="L16"/>
      <selection pane="bottomLeft" activeCell="C2" sqref="C2:C4"/>
    </sheetView>
  </sheetViews>
  <sheetFormatPr defaultColWidth="9.08984375" defaultRowHeight="14.5"/>
  <cols>
    <col min="1" max="1" width="1.6328125" style="5" customWidth="1"/>
    <col min="2" max="2" width="0.6328125" style="5" customWidth="1"/>
    <col min="3" max="3" width="21.453125" style="5" customWidth="1"/>
    <col min="4" max="4" width="1.6328125" style="5" customWidth="1"/>
    <col min="5" max="5" width="45.36328125" style="5" customWidth="1"/>
    <col min="6" max="6" width="1.6328125" style="5" hidden="1" customWidth="1"/>
    <col min="7" max="7" width="2.453125" style="5" customWidth="1"/>
    <col min="8" max="8" width="1.6328125" style="5" customWidth="1"/>
    <col min="9" max="9" width="25.6328125" style="5" customWidth="1"/>
    <col min="10" max="10" width="6" style="5" customWidth="1"/>
    <col min="11" max="11" width="8.36328125" style="5" bestFit="1" customWidth="1"/>
    <col min="12" max="12" width="10" style="6" bestFit="1" customWidth="1"/>
    <col min="13" max="13" width="11.453125" style="5" customWidth="1"/>
    <col min="14" max="14" width="0.6328125" style="5" customWidth="1"/>
    <col min="15" max="15" width="2.453125" style="5" customWidth="1"/>
    <col min="16" max="17" width="3.6328125" style="5" customWidth="1"/>
    <col min="18" max="16384" width="9.08984375" style="5"/>
  </cols>
  <sheetData>
    <row r="1" spans="1:15" s="4" customFormat="1" ht="100.25" customHeight="1" thickBot="1">
      <c r="A1" s="33"/>
      <c r="B1" s="33"/>
      <c r="C1" s="33"/>
      <c r="D1" s="33"/>
      <c r="E1" s="33"/>
      <c r="F1" s="33"/>
      <c r="G1" s="33"/>
      <c r="H1" s="33"/>
      <c r="I1" s="33"/>
      <c r="J1" s="33"/>
      <c r="K1" s="33"/>
      <c r="L1" s="33"/>
      <c r="M1" s="33"/>
      <c r="N1" s="33"/>
      <c r="O1" s="33"/>
    </row>
    <row r="2" spans="1:15" ht="13.4" customHeight="1">
      <c r="A2" s="17"/>
      <c r="B2" s="17"/>
      <c r="C2" s="352" t="s">
        <v>47</v>
      </c>
      <c r="D2" s="17"/>
      <c r="E2" s="39" t="s">
        <v>32</v>
      </c>
      <c r="F2" s="17"/>
      <c r="G2" s="17"/>
      <c r="H2" s="17"/>
      <c r="I2" s="39" t="s">
        <v>33</v>
      </c>
      <c r="J2" s="17"/>
      <c r="K2" s="17"/>
      <c r="L2" s="19"/>
      <c r="M2" s="17"/>
      <c r="N2" s="17"/>
      <c r="O2" s="17"/>
    </row>
    <row r="3" spans="1:15" ht="4.4000000000000004" customHeight="1">
      <c r="A3" s="17"/>
      <c r="B3" s="17"/>
      <c r="C3" s="353"/>
      <c r="D3" s="17"/>
      <c r="E3" s="17"/>
      <c r="F3" s="49"/>
      <c r="G3" s="17"/>
      <c r="H3" s="17"/>
      <c r="I3" s="17"/>
      <c r="J3" s="17"/>
      <c r="K3" s="17"/>
      <c r="L3" s="19"/>
      <c r="M3" s="17"/>
      <c r="N3" s="17"/>
      <c r="O3" s="17"/>
    </row>
    <row r="4" spans="1:15" s="1" customFormat="1" ht="15" customHeight="1" thickBot="1">
      <c r="A4" s="18"/>
      <c r="B4" s="18"/>
      <c r="C4" s="391"/>
      <c r="D4" s="18"/>
      <c r="E4" s="224">
        <f>Summary!L4</f>
        <v>0</v>
      </c>
      <c r="F4" s="49"/>
      <c r="G4" s="17"/>
      <c r="H4" s="17"/>
      <c r="I4" s="392">
        <f>Summary!L7</f>
        <v>0</v>
      </c>
      <c r="J4" s="393"/>
      <c r="K4" s="394"/>
      <c r="L4" s="18"/>
      <c r="M4" s="18"/>
      <c r="N4" s="18"/>
      <c r="O4" s="18"/>
    </row>
    <row r="5" spans="1:15" s="1" customFormat="1" ht="10.4" customHeight="1">
      <c r="A5" s="18"/>
      <c r="B5" s="18"/>
      <c r="C5" s="18"/>
      <c r="D5" s="18"/>
      <c r="E5" s="18"/>
      <c r="F5" s="18"/>
      <c r="G5" s="18"/>
      <c r="H5" s="18"/>
      <c r="I5" s="18"/>
      <c r="J5" s="18"/>
      <c r="K5" s="18"/>
      <c r="L5" s="22"/>
      <c r="M5" s="18"/>
      <c r="N5" s="18"/>
      <c r="O5" s="18"/>
    </row>
    <row r="6" spans="1:15" s="7" customFormat="1" ht="30" customHeight="1">
      <c r="A6" s="14"/>
      <c r="B6" s="23"/>
      <c r="C6" s="395" t="s">
        <v>694</v>
      </c>
      <c r="D6" s="251"/>
      <c r="E6" s="251"/>
      <c r="F6" s="251"/>
      <c r="G6" s="251"/>
      <c r="H6" s="251"/>
      <c r="I6" s="251"/>
      <c r="J6" s="251"/>
      <c r="K6" s="251"/>
      <c r="L6" s="251"/>
      <c r="M6" s="396"/>
      <c r="N6" s="23"/>
      <c r="O6" s="23"/>
    </row>
    <row r="7" spans="1:15" s="1" customFormat="1" ht="10.4" customHeight="1">
      <c r="A7" s="18"/>
      <c r="B7" s="18"/>
      <c r="C7" s="18"/>
      <c r="D7" s="18"/>
      <c r="E7" s="18"/>
      <c r="F7" s="18"/>
      <c r="G7" s="18"/>
      <c r="H7" s="18"/>
      <c r="I7" s="18"/>
      <c r="J7" s="18"/>
      <c r="K7" s="18"/>
      <c r="L7" s="22"/>
      <c r="M7" s="18"/>
      <c r="N7" s="18"/>
      <c r="O7" s="18"/>
    </row>
    <row r="8" spans="1:15" s="1" customFormat="1" ht="20.149999999999999" customHeight="1">
      <c r="A8" s="18"/>
      <c r="B8" s="18"/>
      <c r="C8" s="397" t="s">
        <v>298</v>
      </c>
      <c r="D8" s="397"/>
      <c r="E8" s="397"/>
      <c r="F8" s="397"/>
      <c r="G8" s="397"/>
      <c r="H8" s="397"/>
      <c r="I8" s="397"/>
      <c r="J8" s="397"/>
      <c r="K8" s="397"/>
      <c r="L8" s="397"/>
      <c r="M8" s="397"/>
      <c r="N8" s="18"/>
      <c r="O8" s="18"/>
    </row>
    <row r="9" spans="1:15" s="1" customFormat="1" ht="15" customHeight="1">
      <c r="A9" s="18"/>
      <c r="B9" s="18"/>
      <c r="C9" s="383" t="s">
        <v>295</v>
      </c>
      <c r="D9" s="383"/>
      <c r="E9" s="383"/>
      <c r="F9" s="383"/>
      <c r="G9" s="383"/>
      <c r="H9" s="383"/>
      <c r="I9" s="383"/>
      <c r="J9" s="383"/>
      <c r="K9" s="383"/>
      <c r="L9" s="383"/>
      <c r="M9" s="383"/>
      <c r="N9" s="18"/>
      <c r="O9" s="18"/>
    </row>
    <row r="10" spans="1:15" s="1" customFormat="1" ht="15" customHeight="1">
      <c r="A10" s="18"/>
      <c r="B10" s="18"/>
      <c r="C10" s="384" t="s">
        <v>296</v>
      </c>
      <c r="D10" s="384"/>
      <c r="E10" s="384"/>
      <c r="F10" s="384"/>
      <c r="G10" s="384"/>
      <c r="H10" s="384"/>
      <c r="I10" s="384"/>
      <c r="J10" s="384"/>
      <c r="K10" s="384"/>
      <c r="L10" s="384"/>
      <c r="M10" s="384"/>
      <c r="N10" s="18"/>
      <c r="O10" s="18"/>
    </row>
    <row r="11" spans="1:15" s="1" customFormat="1" ht="10.4" customHeight="1">
      <c r="A11" s="18"/>
      <c r="B11" s="18"/>
      <c r="C11" s="384"/>
      <c r="D11" s="384"/>
      <c r="E11" s="384"/>
      <c r="F11" s="384"/>
      <c r="G11" s="384"/>
      <c r="H11" s="384"/>
      <c r="I11" s="384"/>
      <c r="J11" s="384"/>
      <c r="K11" s="384"/>
      <c r="L11" s="384"/>
      <c r="M11" s="384"/>
      <c r="N11" s="18"/>
      <c r="O11" s="18"/>
    </row>
    <row r="12" spans="1:15" s="1" customFormat="1" ht="17.149999999999999" customHeight="1">
      <c r="A12" s="18"/>
      <c r="B12" s="18"/>
      <c r="C12" s="364" t="s">
        <v>297</v>
      </c>
      <c r="D12" s="364"/>
      <c r="E12" s="364"/>
      <c r="F12" s="364"/>
      <c r="G12" s="364"/>
      <c r="H12" s="364"/>
      <c r="I12" s="364"/>
      <c r="J12" s="364"/>
      <c r="K12" s="364"/>
      <c r="L12" s="364"/>
      <c r="M12" s="364"/>
      <c r="N12" s="18"/>
      <c r="O12" s="18"/>
    </row>
    <row r="13" spans="1:15" s="1" customFormat="1" ht="23.9" customHeight="1">
      <c r="A13" s="18"/>
      <c r="B13" s="18"/>
      <c r="C13" s="385" t="s">
        <v>48</v>
      </c>
      <c r="D13" s="386"/>
      <c r="E13" s="386"/>
      <c r="F13" s="386"/>
      <c r="G13" s="386"/>
      <c r="H13" s="386"/>
      <c r="I13" s="386"/>
      <c r="J13" s="386"/>
      <c r="K13" s="386"/>
      <c r="L13" s="386"/>
      <c r="M13" s="387"/>
      <c r="N13" s="18"/>
      <c r="O13" s="18"/>
    </row>
    <row r="14" spans="1:15" s="1" customFormat="1" ht="21" customHeight="1">
      <c r="A14" s="18"/>
      <c r="B14" s="18"/>
      <c r="C14" s="388"/>
      <c r="D14" s="389"/>
      <c r="E14" s="389"/>
      <c r="F14" s="389"/>
      <c r="G14" s="389"/>
      <c r="H14" s="389"/>
      <c r="I14" s="389"/>
      <c r="J14" s="389"/>
      <c r="K14" s="389"/>
      <c r="L14" s="389"/>
      <c r="M14" s="390"/>
      <c r="N14" s="18"/>
      <c r="O14" s="18"/>
    </row>
    <row r="15" spans="1:15" s="1" customFormat="1" ht="8.15" customHeight="1">
      <c r="A15" s="18"/>
      <c r="B15" s="18"/>
      <c r="C15" s="18"/>
      <c r="D15" s="18"/>
      <c r="E15" s="18"/>
      <c r="F15" s="18"/>
      <c r="G15" s="18"/>
      <c r="H15" s="18"/>
      <c r="I15" s="18"/>
      <c r="J15" s="18"/>
      <c r="K15" s="18"/>
      <c r="L15" s="22"/>
      <c r="M15" s="18"/>
      <c r="N15" s="18"/>
      <c r="O15" s="18"/>
    </row>
    <row r="16" spans="1:15" s="1" customFormat="1" ht="6.75" customHeight="1">
      <c r="A16" s="18"/>
      <c r="B16" s="18"/>
      <c r="C16" s="18"/>
      <c r="D16" s="18"/>
      <c r="E16" s="18"/>
      <c r="F16" s="18"/>
      <c r="G16" s="18"/>
      <c r="H16" s="18"/>
      <c r="I16" s="18"/>
      <c r="J16" s="18"/>
      <c r="K16" s="27"/>
      <c r="L16" s="27"/>
      <c r="M16" s="27"/>
      <c r="N16" s="18"/>
      <c r="O16" s="18"/>
    </row>
    <row r="17" spans="1:15" s="1" customFormat="1" ht="33.65" customHeight="1">
      <c r="A17" s="18"/>
      <c r="B17" s="18"/>
      <c r="C17" s="397" t="s">
        <v>299</v>
      </c>
      <c r="D17" s="397"/>
      <c r="E17" s="397"/>
      <c r="F17" s="397"/>
      <c r="G17" s="397"/>
      <c r="H17" s="397"/>
      <c r="I17" s="397"/>
      <c r="J17" s="397"/>
      <c r="K17" s="397"/>
      <c r="L17" s="397"/>
      <c r="M17" s="397"/>
      <c r="N17" s="18"/>
      <c r="O17" s="18"/>
    </row>
    <row r="18" spans="1:15" s="1" customFormat="1" ht="18" customHeight="1">
      <c r="A18" s="18"/>
      <c r="B18" s="18"/>
      <c r="C18" s="55"/>
      <c r="D18" s="55"/>
      <c r="E18" s="55"/>
      <c r="F18" s="55"/>
      <c r="G18" s="55"/>
      <c r="H18" s="55"/>
      <c r="I18" s="55"/>
      <c r="J18" s="55"/>
      <c r="K18" s="55"/>
      <c r="L18" s="118"/>
      <c r="M18" s="55"/>
      <c r="N18" s="18"/>
      <c r="O18" s="18"/>
    </row>
    <row r="19" spans="1:15" s="1" customFormat="1" ht="20.25" customHeight="1">
      <c r="A19" s="18"/>
      <c r="B19" s="18"/>
      <c r="C19" s="367" t="s">
        <v>49</v>
      </c>
      <c r="D19" s="367"/>
      <c r="E19" s="368" t="s">
        <v>50</v>
      </c>
      <c r="F19" s="368"/>
      <c r="G19" s="368"/>
      <c r="H19" s="368"/>
      <c r="I19" s="368" t="s">
        <v>51</v>
      </c>
      <c r="J19" s="368"/>
      <c r="K19" s="141" t="s">
        <v>52</v>
      </c>
      <c r="L19" s="207" t="s">
        <v>53</v>
      </c>
      <c r="M19" s="207" t="s">
        <v>54</v>
      </c>
      <c r="N19" s="18"/>
      <c r="O19" s="18"/>
    </row>
    <row r="20" spans="1:15" s="1" customFormat="1" ht="17.149999999999999" customHeight="1">
      <c r="A20" s="18"/>
      <c r="B20" s="18"/>
      <c r="C20" s="381" t="s">
        <v>55</v>
      </c>
      <c r="D20" s="381"/>
      <c r="E20" s="382" t="s">
        <v>56</v>
      </c>
      <c r="F20" s="382"/>
      <c r="G20" s="382"/>
      <c r="H20" s="382"/>
      <c r="I20" s="382" t="s">
        <v>57</v>
      </c>
      <c r="J20" s="382"/>
      <c r="K20" s="111"/>
      <c r="L20" s="108">
        <v>709.5</v>
      </c>
      <c r="M20" s="117">
        <f>K20*L20</f>
        <v>0</v>
      </c>
      <c r="N20" s="18"/>
      <c r="O20" s="18"/>
    </row>
    <row r="21" spans="1:15" s="1" customFormat="1" ht="17.149999999999999" customHeight="1">
      <c r="A21" s="18"/>
      <c r="B21" s="18"/>
      <c r="C21" s="381" t="s">
        <v>58</v>
      </c>
      <c r="D21" s="381"/>
      <c r="E21" s="362" t="s">
        <v>59</v>
      </c>
      <c r="F21" s="362"/>
      <c r="G21" s="362"/>
      <c r="H21" s="362"/>
      <c r="I21" s="362" t="s">
        <v>60</v>
      </c>
      <c r="J21" s="362"/>
      <c r="K21" s="111"/>
      <c r="L21" s="108">
        <v>1072.5</v>
      </c>
      <c r="M21" s="108">
        <f>K21*L21</f>
        <v>0</v>
      </c>
      <c r="N21" s="18"/>
      <c r="O21" s="18"/>
    </row>
    <row r="22" spans="1:15" s="1" customFormat="1" ht="17.149999999999999" customHeight="1">
      <c r="A22" s="13"/>
      <c r="B22" s="13"/>
      <c r="C22" s="381" t="s">
        <v>61</v>
      </c>
      <c r="D22" s="381"/>
      <c r="E22" s="382" t="s">
        <v>62</v>
      </c>
      <c r="F22" s="382"/>
      <c r="G22" s="382"/>
      <c r="H22" s="382"/>
      <c r="I22" s="382" t="s">
        <v>63</v>
      </c>
      <c r="J22" s="382"/>
      <c r="K22" s="111"/>
      <c r="L22" s="108">
        <v>1430</v>
      </c>
      <c r="M22" s="117">
        <f>K22*L22</f>
        <v>0</v>
      </c>
      <c r="N22" s="18"/>
      <c r="O22" s="18"/>
    </row>
    <row r="23" spans="1:15" s="1" customFormat="1" ht="17.149999999999999" customHeight="1">
      <c r="A23" s="18"/>
      <c r="B23" s="18"/>
      <c r="C23" s="381" t="s">
        <v>64</v>
      </c>
      <c r="D23" s="381"/>
      <c r="E23" s="362" t="s">
        <v>65</v>
      </c>
      <c r="F23" s="362"/>
      <c r="G23" s="362"/>
      <c r="H23" s="362"/>
      <c r="I23" s="362" t="s">
        <v>66</v>
      </c>
      <c r="J23" s="362"/>
      <c r="K23" s="111"/>
      <c r="L23" s="108">
        <v>1793</v>
      </c>
      <c r="M23" s="108">
        <f>K23*L23</f>
        <v>0</v>
      </c>
      <c r="N23" s="18"/>
      <c r="O23" s="18"/>
    </row>
    <row r="24" spans="1:15" s="1" customFormat="1" ht="25.4" customHeight="1">
      <c r="A24" s="18"/>
      <c r="B24" s="18"/>
      <c r="C24" s="116"/>
      <c r="D24" s="116"/>
      <c r="E24" s="116"/>
      <c r="F24" s="116"/>
      <c r="G24" s="116"/>
      <c r="H24" s="116"/>
      <c r="I24" s="116"/>
      <c r="J24" s="18"/>
      <c r="K24" s="359" t="s">
        <v>67</v>
      </c>
      <c r="L24" s="359"/>
      <c r="M24" s="115">
        <f>SUM(M20:M23)</f>
        <v>0</v>
      </c>
      <c r="N24" s="18"/>
      <c r="O24" s="18"/>
    </row>
    <row r="25" spans="1:15" s="1" customFormat="1" ht="25.4" customHeight="1">
      <c r="A25" s="18"/>
      <c r="B25" s="18"/>
      <c r="C25" s="369" t="s">
        <v>502</v>
      </c>
      <c r="D25" s="370"/>
      <c r="E25" s="370"/>
      <c r="F25" s="370"/>
      <c r="G25" s="370"/>
      <c r="H25" s="370"/>
      <c r="I25" s="371"/>
      <c r="J25" s="105"/>
      <c r="K25" s="359" t="s">
        <v>30</v>
      </c>
      <c r="L25" s="359"/>
      <c r="M25" s="115">
        <f>M24*15%</f>
        <v>0</v>
      </c>
      <c r="N25" s="18"/>
      <c r="O25" s="18"/>
    </row>
    <row r="26" spans="1:15" s="1" customFormat="1" ht="25.4" customHeight="1" thickBot="1">
      <c r="A26" s="18"/>
      <c r="B26" s="18"/>
      <c r="C26" s="372"/>
      <c r="D26" s="373"/>
      <c r="E26" s="373"/>
      <c r="F26" s="373"/>
      <c r="G26" s="373"/>
      <c r="H26" s="373"/>
      <c r="I26" s="374"/>
      <c r="J26" s="105"/>
      <c r="K26" s="360" t="s">
        <v>68</v>
      </c>
      <c r="L26" s="360"/>
      <c r="M26" s="114">
        <f>M24+M25</f>
        <v>0</v>
      </c>
      <c r="N26" s="18"/>
      <c r="O26" s="18"/>
    </row>
    <row r="27" spans="1:15" s="1" customFormat="1" ht="22.4" customHeight="1">
      <c r="A27" s="18"/>
      <c r="B27" s="18"/>
      <c r="C27" s="372"/>
      <c r="D27" s="373"/>
      <c r="E27" s="373"/>
      <c r="F27" s="373"/>
      <c r="G27" s="373"/>
      <c r="H27" s="373"/>
      <c r="I27" s="374"/>
      <c r="J27" s="105"/>
      <c r="K27" s="105"/>
      <c r="L27" s="22"/>
      <c r="M27" s="29"/>
      <c r="N27" s="18"/>
      <c r="O27" s="18"/>
    </row>
    <row r="28" spans="1:15" s="1" customFormat="1" ht="30" customHeight="1">
      <c r="A28" s="18"/>
      <c r="B28" s="18"/>
      <c r="C28" s="372"/>
      <c r="D28" s="373"/>
      <c r="E28" s="373"/>
      <c r="F28" s="373"/>
      <c r="G28" s="373"/>
      <c r="H28" s="373"/>
      <c r="I28" s="374"/>
      <c r="J28" s="105"/>
      <c r="K28" s="105"/>
      <c r="L28" s="22"/>
      <c r="M28" s="29"/>
      <c r="N28" s="18"/>
      <c r="O28" s="18"/>
    </row>
    <row r="29" spans="1:15" s="1" customFormat="1" ht="20.149999999999999" customHeight="1">
      <c r="A29" s="18"/>
      <c r="B29" s="18"/>
      <c r="C29" s="375"/>
      <c r="D29" s="376"/>
      <c r="E29" s="376"/>
      <c r="F29" s="376"/>
      <c r="G29" s="376"/>
      <c r="H29" s="376"/>
      <c r="I29" s="377"/>
      <c r="J29" s="105"/>
      <c r="K29" s="105"/>
      <c r="L29" s="46"/>
      <c r="M29" s="113"/>
      <c r="N29" s="18"/>
      <c r="O29" s="18"/>
    </row>
    <row r="30" spans="1:15" s="1" customFormat="1" ht="13.5" thickBot="1">
      <c r="A30" s="18"/>
      <c r="B30" s="18"/>
      <c r="C30" s="26"/>
      <c r="D30" s="18"/>
      <c r="E30" s="18"/>
      <c r="F30" s="18"/>
      <c r="G30" s="18"/>
      <c r="H30" s="18"/>
      <c r="I30" s="18"/>
      <c r="J30" s="18"/>
      <c r="K30" s="50"/>
      <c r="L30" s="27"/>
      <c r="M30" s="27"/>
      <c r="N30" s="18"/>
      <c r="O30" s="18"/>
    </row>
    <row r="31" spans="1:15" s="1" customFormat="1" ht="20.149999999999999" hidden="1" customHeight="1" thickBot="1">
      <c r="A31" s="18"/>
      <c r="B31" s="18"/>
      <c r="C31" s="378" t="s">
        <v>69</v>
      </c>
      <c r="D31" s="379"/>
      <c r="E31" s="379"/>
      <c r="F31" s="379"/>
      <c r="G31" s="379"/>
      <c r="H31" s="379"/>
      <c r="I31" s="379"/>
      <c r="J31" s="379"/>
      <c r="K31" s="379"/>
      <c r="L31" s="379"/>
      <c r="M31" s="380"/>
      <c r="N31" s="18"/>
      <c r="O31" s="18"/>
    </row>
    <row r="32" spans="1:15" s="1" customFormat="1" ht="10.4" hidden="1" customHeight="1">
      <c r="A32" s="18"/>
      <c r="B32" s="18"/>
      <c r="C32" s="24"/>
      <c r="D32" s="24"/>
      <c r="E32" s="24"/>
      <c r="F32" s="24"/>
      <c r="G32" s="24"/>
      <c r="H32" s="24"/>
      <c r="I32" s="24"/>
      <c r="J32" s="24"/>
      <c r="K32" s="24"/>
      <c r="L32" s="24"/>
      <c r="M32" s="24"/>
      <c r="N32" s="18"/>
      <c r="O32" s="18"/>
    </row>
    <row r="33" spans="1:15" s="1" customFormat="1" ht="50.15" hidden="1" customHeight="1">
      <c r="A33" s="18"/>
      <c r="B33" s="18"/>
      <c r="C33" s="363" t="s">
        <v>300</v>
      </c>
      <c r="D33" s="364"/>
      <c r="E33" s="364"/>
      <c r="F33" s="364"/>
      <c r="G33" s="364"/>
      <c r="H33" s="364"/>
      <c r="I33" s="364"/>
      <c r="J33" s="364"/>
      <c r="K33" s="364"/>
      <c r="L33" s="364"/>
      <c r="M33" s="364"/>
      <c r="N33" s="18"/>
      <c r="O33" s="18"/>
    </row>
    <row r="34" spans="1:15" s="1" customFormat="1" hidden="1">
      <c r="A34" s="18"/>
      <c r="B34" s="18"/>
      <c r="C34" s="365" t="s">
        <v>301</v>
      </c>
      <c r="D34" s="365"/>
      <c r="E34" s="365"/>
      <c r="F34" s="365"/>
      <c r="G34" s="365"/>
      <c r="H34" s="365"/>
      <c r="I34" s="365"/>
      <c r="J34" s="365"/>
      <c r="K34" s="365"/>
      <c r="L34" s="365"/>
      <c r="M34" s="365"/>
      <c r="N34" s="18"/>
      <c r="O34" s="18"/>
    </row>
    <row r="35" spans="1:15" s="1" customFormat="1" ht="12" hidden="1" customHeight="1">
      <c r="A35" s="18"/>
      <c r="B35" s="18"/>
      <c r="C35" s="366"/>
      <c r="D35" s="366"/>
      <c r="E35" s="366"/>
      <c r="F35" s="366"/>
      <c r="G35" s="366"/>
      <c r="H35" s="366"/>
      <c r="I35" s="366"/>
      <c r="J35" s="366"/>
      <c r="K35" s="366"/>
      <c r="L35" s="366"/>
      <c r="M35" s="366"/>
      <c r="N35" s="18"/>
      <c r="O35" s="18"/>
    </row>
    <row r="36" spans="1:15" s="8" customFormat="1" ht="17.149999999999999" hidden="1" customHeight="1">
      <c r="A36" s="25"/>
      <c r="B36" s="25"/>
      <c r="C36" s="367" t="s">
        <v>70</v>
      </c>
      <c r="D36" s="367"/>
      <c r="E36" s="368" t="s">
        <v>70</v>
      </c>
      <c r="F36" s="368"/>
      <c r="G36" s="368"/>
      <c r="H36" s="368"/>
      <c r="I36" s="368"/>
      <c r="J36" s="368"/>
      <c r="K36" s="223" t="s">
        <v>310</v>
      </c>
      <c r="L36" s="46"/>
      <c r="M36" s="25"/>
      <c r="N36" s="25"/>
      <c r="O36" s="25"/>
    </row>
    <row r="37" spans="1:15" s="1" customFormat="1" ht="17.149999999999999" hidden="1" customHeight="1">
      <c r="A37" s="18"/>
      <c r="B37" s="18"/>
      <c r="C37" s="361"/>
      <c r="D37" s="361"/>
      <c r="E37" s="362" t="s">
        <v>71</v>
      </c>
      <c r="F37" s="362"/>
      <c r="G37" s="362"/>
      <c r="H37" s="362"/>
      <c r="I37" s="362"/>
      <c r="J37" s="362"/>
      <c r="K37" s="111"/>
      <c r="L37" s="27"/>
      <c r="M37" s="27"/>
      <c r="N37" s="18"/>
      <c r="O37" s="18"/>
    </row>
    <row r="38" spans="1:15" s="1" customFormat="1" ht="17.149999999999999" hidden="1" customHeight="1">
      <c r="A38" s="18"/>
      <c r="B38" s="18"/>
      <c r="C38" s="361"/>
      <c r="D38" s="361"/>
      <c r="E38" s="362" t="s">
        <v>72</v>
      </c>
      <c r="F38" s="362"/>
      <c r="G38" s="362"/>
      <c r="H38" s="362"/>
      <c r="I38" s="362"/>
      <c r="J38" s="362"/>
      <c r="K38" s="111"/>
      <c r="L38" s="27"/>
      <c r="M38" s="27"/>
      <c r="N38" s="18"/>
      <c r="O38" s="18"/>
    </row>
    <row r="39" spans="1:15" s="1" customFormat="1" ht="17.149999999999999" hidden="1" customHeight="1">
      <c r="A39" s="18"/>
      <c r="B39" s="18"/>
      <c r="C39" s="361"/>
      <c r="D39" s="361"/>
      <c r="E39" s="362" t="s">
        <v>73</v>
      </c>
      <c r="F39" s="362"/>
      <c r="G39" s="362"/>
      <c r="H39" s="362"/>
      <c r="I39" s="362"/>
      <c r="J39" s="362"/>
      <c r="K39" s="111"/>
      <c r="L39" s="27"/>
      <c r="M39" s="27"/>
      <c r="N39" s="18"/>
      <c r="O39" s="18"/>
    </row>
    <row r="40" spans="1:15" s="1" customFormat="1" ht="17.149999999999999" hidden="1" customHeight="1">
      <c r="A40" s="18"/>
      <c r="B40" s="18"/>
      <c r="C40" s="361"/>
      <c r="D40" s="361"/>
      <c r="E40" s="362" t="s">
        <v>74</v>
      </c>
      <c r="F40" s="362"/>
      <c r="G40" s="362"/>
      <c r="H40" s="362"/>
      <c r="I40" s="362"/>
      <c r="J40" s="362"/>
      <c r="K40" s="111"/>
      <c r="L40" s="27"/>
      <c r="M40" s="27"/>
      <c r="N40" s="18"/>
      <c r="O40" s="18"/>
    </row>
    <row r="41" spans="1:15" s="1" customFormat="1" ht="17.149999999999999" hidden="1" customHeight="1">
      <c r="A41" s="18"/>
      <c r="B41" s="18"/>
      <c r="C41" s="361"/>
      <c r="D41" s="361"/>
      <c r="E41" s="362" t="s">
        <v>75</v>
      </c>
      <c r="F41" s="362"/>
      <c r="G41" s="362"/>
      <c r="H41" s="362"/>
      <c r="I41" s="362"/>
      <c r="J41" s="362"/>
      <c r="K41" s="111"/>
      <c r="L41" s="27"/>
      <c r="M41" s="27"/>
      <c r="N41" s="18"/>
      <c r="O41" s="18"/>
    </row>
    <row r="42" spans="1:15" s="1" customFormat="1" ht="17.149999999999999" hidden="1" customHeight="1">
      <c r="A42" s="18"/>
      <c r="B42" s="18"/>
      <c r="C42" s="361"/>
      <c r="D42" s="361"/>
      <c r="E42" s="362" t="s">
        <v>76</v>
      </c>
      <c r="F42" s="362"/>
      <c r="G42" s="362"/>
      <c r="H42" s="362"/>
      <c r="I42" s="362"/>
      <c r="J42" s="362"/>
      <c r="K42" s="111"/>
      <c r="L42" s="110" t="s">
        <v>53</v>
      </c>
      <c r="M42" s="110" t="s">
        <v>54</v>
      </c>
      <c r="N42" s="18"/>
      <c r="O42" s="18"/>
    </row>
    <row r="43" spans="1:15" s="1" customFormat="1" ht="15" hidden="1" customHeight="1">
      <c r="A43" s="18"/>
      <c r="B43" s="18"/>
      <c r="C43" s="26"/>
      <c r="D43" s="18"/>
      <c r="E43" s="357"/>
      <c r="F43" s="357"/>
      <c r="G43" s="357"/>
      <c r="H43" s="357"/>
      <c r="I43" s="357"/>
      <c r="J43" s="18"/>
      <c r="K43" s="109">
        <f>SUM(K37:K41)</f>
        <v>0</v>
      </c>
      <c r="L43" s="108">
        <v>38.5</v>
      </c>
      <c r="M43" s="108">
        <f>K43*L43</f>
        <v>0</v>
      </c>
      <c r="N43" s="18"/>
      <c r="O43" s="18"/>
    </row>
    <row r="44" spans="1:15" s="1" customFormat="1" ht="24" hidden="1" customHeight="1">
      <c r="A44" s="18"/>
      <c r="B44" s="18"/>
      <c r="C44" s="51"/>
      <c r="D44" s="51"/>
      <c r="E44" s="357"/>
      <c r="F44" s="357"/>
      <c r="G44" s="357"/>
      <c r="H44" s="357"/>
      <c r="I44" s="357"/>
      <c r="J44" s="18"/>
      <c r="K44" s="358" t="s">
        <v>67</v>
      </c>
      <c r="L44" s="358"/>
      <c r="M44" s="107">
        <f>SUM(M43)</f>
        <v>0</v>
      </c>
      <c r="N44" s="18"/>
      <c r="O44" s="18"/>
    </row>
    <row r="45" spans="1:15" s="1" customFormat="1" ht="24" hidden="1" customHeight="1">
      <c r="A45" s="18"/>
      <c r="B45" s="18"/>
      <c r="C45" s="51"/>
      <c r="D45" s="51"/>
      <c r="E45" s="51"/>
      <c r="F45" s="51"/>
      <c r="G45" s="51"/>
      <c r="H45" s="51"/>
      <c r="I45" s="51"/>
      <c r="J45" s="18"/>
      <c r="K45" s="359" t="s">
        <v>30</v>
      </c>
      <c r="L45" s="359"/>
      <c r="M45" s="107">
        <f>M44*15%</f>
        <v>0</v>
      </c>
      <c r="N45" s="18"/>
      <c r="O45" s="18"/>
    </row>
    <row r="46" spans="1:15" s="1" customFormat="1" ht="24" hidden="1" customHeight="1" thickBot="1">
      <c r="A46" s="18"/>
      <c r="B46" s="18"/>
      <c r="C46" s="51"/>
      <c r="D46" s="51"/>
      <c r="E46" s="51"/>
      <c r="F46" s="51"/>
      <c r="G46" s="51"/>
      <c r="H46" s="51"/>
      <c r="I46" s="51"/>
      <c r="J46" s="18"/>
      <c r="K46" s="360" t="s">
        <v>68</v>
      </c>
      <c r="L46" s="360"/>
      <c r="M46" s="106">
        <f>M44+M45</f>
        <v>0</v>
      </c>
      <c r="N46" s="18"/>
      <c r="O46" s="18"/>
    </row>
    <row r="47" spans="1:15" s="1" customFormat="1" ht="15" hidden="1" customHeight="1" thickBot="1">
      <c r="A47" s="18"/>
      <c r="B47" s="18"/>
      <c r="C47" s="18"/>
      <c r="D47" s="18"/>
      <c r="E47" s="18"/>
      <c r="F47" s="18"/>
      <c r="G47" s="18"/>
      <c r="H47" s="18"/>
      <c r="I47" s="18"/>
      <c r="J47" s="18"/>
      <c r="K47" s="18"/>
      <c r="L47" s="22"/>
      <c r="M47" s="18"/>
      <c r="N47" s="18"/>
      <c r="O47" s="18"/>
    </row>
    <row r="48" spans="1:15" ht="40.4" customHeight="1" thickBot="1">
      <c r="A48" s="17"/>
      <c r="B48" s="47"/>
      <c r="C48" s="348" t="str">
        <f>Summary!C45</f>
        <v xml:space="preserve">SUBMIT COMPLETED ORDER FORMS TO: nicole@exposolutions.co.za </v>
      </c>
      <c r="D48" s="349"/>
      <c r="E48" s="349"/>
      <c r="F48" s="349"/>
      <c r="G48" s="349"/>
      <c r="H48" s="349"/>
      <c r="I48" s="349"/>
      <c r="J48" s="349"/>
      <c r="K48" s="349"/>
      <c r="L48" s="349"/>
      <c r="M48" s="350"/>
      <c r="N48" s="24"/>
      <c r="O48" s="17"/>
    </row>
    <row r="49" spans="1:15" ht="8.15" customHeight="1">
      <c r="A49" s="17"/>
      <c r="B49" s="17"/>
      <c r="C49" s="17"/>
      <c r="D49" s="17"/>
      <c r="E49" s="17"/>
      <c r="F49" s="17"/>
      <c r="G49" s="17"/>
      <c r="H49" s="17"/>
      <c r="I49" s="17"/>
      <c r="J49" s="17"/>
      <c r="K49" s="17"/>
      <c r="L49" s="19"/>
      <c r="M49" s="17"/>
      <c r="N49" s="17"/>
      <c r="O49" s="17"/>
    </row>
    <row r="50" spans="1:15" ht="61.4" customHeight="1">
      <c r="A50" s="16"/>
      <c r="B50" s="47"/>
      <c r="C50" s="262" t="s">
        <v>499</v>
      </c>
      <c r="D50" s="263"/>
      <c r="E50" s="263"/>
      <c r="F50" s="263"/>
      <c r="G50" s="263"/>
      <c r="H50" s="263"/>
      <c r="I50" s="263"/>
      <c r="J50" s="263"/>
      <c r="K50" s="263"/>
      <c r="L50" s="263"/>
      <c r="M50" s="264"/>
      <c r="N50" s="105"/>
      <c r="O50" s="16"/>
    </row>
    <row r="51" spans="1:15" ht="8.15" customHeight="1">
      <c r="A51" s="17"/>
      <c r="B51" s="17"/>
      <c r="C51" s="30"/>
      <c r="D51" s="30"/>
      <c r="E51" s="30"/>
      <c r="F51" s="30"/>
      <c r="G51" s="30"/>
      <c r="H51" s="30"/>
      <c r="I51" s="30"/>
      <c r="J51" s="30"/>
      <c r="K51" s="30"/>
      <c r="L51" s="31"/>
      <c r="M51" s="30"/>
      <c r="N51" s="17"/>
      <c r="O51" s="17"/>
    </row>
    <row r="52" spans="1:15" ht="40.75" customHeight="1">
      <c r="A52" s="17"/>
      <c r="C52" s="250" t="s">
        <v>495</v>
      </c>
      <c r="D52" s="251"/>
      <c r="E52" s="251"/>
      <c r="F52" s="251"/>
      <c r="G52" s="251"/>
      <c r="H52" s="251"/>
      <c r="I52" s="251"/>
      <c r="J52" s="251"/>
      <c r="K52" s="251"/>
      <c r="L52" s="251"/>
      <c r="M52" s="251"/>
      <c r="N52" s="17"/>
      <c r="O52" s="17"/>
    </row>
    <row r="53" spans="1:15" ht="56.15" customHeight="1">
      <c r="A53" s="17"/>
      <c r="C53" s="252"/>
      <c r="D53" s="252"/>
      <c r="E53" s="252"/>
      <c r="F53" s="252"/>
      <c r="G53" s="252"/>
      <c r="H53" s="252"/>
      <c r="I53" s="252"/>
      <c r="J53" s="252"/>
      <c r="K53" s="252"/>
      <c r="L53" s="252"/>
      <c r="M53" s="252"/>
      <c r="N53" s="17"/>
      <c r="O53" s="17"/>
    </row>
    <row r="54" spans="1:15" ht="5.15" customHeight="1">
      <c r="A54" s="17"/>
      <c r="B54" s="17"/>
      <c r="C54" s="17"/>
      <c r="D54" s="17"/>
      <c r="E54" s="17"/>
      <c r="F54" s="17"/>
      <c r="G54" s="17"/>
      <c r="H54" s="17"/>
      <c r="I54" s="17"/>
      <c r="J54" s="17"/>
      <c r="K54" s="17"/>
      <c r="L54" s="19"/>
      <c r="M54" s="17"/>
      <c r="N54" s="17"/>
      <c r="O54" s="17"/>
    </row>
  </sheetData>
  <sheetProtection algorithmName="SHA-512" hashValue="TwwouVy+EA6yLuCkFWjJQYD1WQwkG41I9fSq6FlcXUgXzgCLVHY3zWeKCy/a68/D+yuKGmLv+1owPRs20e3U4Q==" saltValue="hFCavM7NQ/3nhQA8NKCWdQ==" spinCount="100000" sheet="1" objects="1" scenarios="1"/>
  <mergeCells count="55">
    <mergeCell ref="C2:C4"/>
    <mergeCell ref="I4:K4"/>
    <mergeCell ref="C6:M6"/>
    <mergeCell ref="C8:M8"/>
    <mergeCell ref="C17:M17"/>
    <mergeCell ref="C19:D19"/>
    <mergeCell ref="E19:H19"/>
    <mergeCell ref="I19:J19"/>
    <mergeCell ref="C9:M9"/>
    <mergeCell ref="C10:M10"/>
    <mergeCell ref="C11:M11"/>
    <mergeCell ref="C12:M12"/>
    <mergeCell ref="C13:M14"/>
    <mergeCell ref="C20:D20"/>
    <mergeCell ref="E20:H20"/>
    <mergeCell ref="I20:J20"/>
    <mergeCell ref="C21:D21"/>
    <mergeCell ref="E21:H21"/>
    <mergeCell ref="I21:J21"/>
    <mergeCell ref="C22:D22"/>
    <mergeCell ref="E22:H22"/>
    <mergeCell ref="I22:J22"/>
    <mergeCell ref="C23:D23"/>
    <mergeCell ref="E23:H23"/>
    <mergeCell ref="I23:J23"/>
    <mergeCell ref="K24:L24"/>
    <mergeCell ref="C25:I29"/>
    <mergeCell ref="K25:L25"/>
    <mergeCell ref="K26:L26"/>
    <mergeCell ref="C31:M31"/>
    <mergeCell ref="C33:M33"/>
    <mergeCell ref="C34:M34"/>
    <mergeCell ref="C35:M35"/>
    <mergeCell ref="C36:D36"/>
    <mergeCell ref="E36:J36"/>
    <mergeCell ref="C37:D37"/>
    <mergeCell ref="E37:J37"/>
    <mergeCell ref="C38:D38"/>
    <mergeCell ref="E38:J38"/>
    <mergeCell ref="C39:D39"/>
    <mergeCell ref="E39:J39"/>
    <mergeCell ref="C40:D40"/>
    <mergeCell ref="E40:J40"/>
    <mergeCell ref="C41:D41"/>
    <mergeCell ref="E41:J41"/>
    <mergeCell ref="C42:D42"/>
    <mergeCell ref="E42:J42"/>
    <mergeCell ref="C50:M50"/>
    <mergeCell ref="C52:M52"/>
    <mergeCell ref="C53:M53"/>
    <mergeCell ref="E43:I44"/>
    <mergeCell ref="K44:L44"/>
    <mergeCell ref="K45:L45"/>
    <mergeCell ref="K46:L46"/>
    <mergeCell ref="C48:M48"/>
  </mergeCells>
  <pageMargins left="0.7" right="0.7" top="0.75" bottom="0.75" header="0.3" footer="0.3"/>
  <pageSetup paperSize="9" scale="62" orientation="portrait" r:id="rId1"/>
  <headerFooter>
    <oddHeader>&amp;C&amp;"Jost"&amp;11&amp;K93979B Confidential&amp;1#_x000D_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DC628-236D-2245-8EB4-FDBBAFAC44B8}">
  <sheetPr>
    <tabColor rgb="FF003192"/>
    <pageSetUpPr fitToPage="1"/>
  </sheetPr>
  <dimension ref="A1:P50"/>
  <sheetViews>
    <sheetView view="pageBreakPreview" zoomScale="90" zoomScaleNormal="100" zoomScaleSheetLayoutView="90" workbookViewId="0">
      <pane ySplit="9" topLeftCell="A10" activePane="bottomLeft" state="frozen"/>
      <selection activeCell="C56" sqref="C56:M56"/>
      <selection pane="bottomLeft" activeCell="C2" sqref="C2:C3"/>
    </sheetView>
  </sheetViews>
  <sheetFormatPr defaultColWidth="9.08984375" defaultRowHeight="14.5"/>
  <cols>
    <col min="1" max="1" width="1.6328125" style="5" customWidth="1"/>
    <col min="2" max="2" width="0.6328125" style="5" customWidth="1"/>
    <col min="3" max="3" width="16.6328125" style="5" customWidth="1"/>
    <col min="4" max="4" width="3.36328125" style="5" customWidth="1"/>
    <col min="5" max="5" width="40.08984375" style="5" customWidth="1"/>
    <col min="6" max="6" width="1.6328125" style="5" customWidth="1"/>
    <col min="7" max="7" width="2.453125" style="5" customWidth="1"/>
    <col min="8" max="8" width="1.6328125" style="5" customWidth="1"/>
    <col min="9" max="9" width="29.08984375" style="5" customWidth="1"/>
    <col min="10" max="10" width="1.6328125" style="5" customWidth="1"/>
    <col min="11" max="11" width="7.453125" style="5" customWidth="1"/>
    <col min="12" max="12" width="16.453125" style="6" customWidth="1"/>
    <col min="13" max="13" width="15.6328125" style="5" customWidth="1"/>
    <col min="14" max="14" width="0.6328125" style="5" customWidth="1"/>
    <col min="15" max="15" width="1.6328125" style="5" customWidth="1"/>
    <col min="16" max="16" width="0.81640625" style="5" hidden="1" customWidth="1"/>
    <col min="17" max="17" width="0" style="5" hidden="1" customWidth="1"/>
    <col min="18" max="16384" width="9.08984375" style="5"/>
  </cols>
  <sheetData>
    <row r="1" spans="1:16" ht="100.25" customHeight="1" thickBot="1">
      <c r="A1" s="17"/>
      <c r="B1" s="17"/>
      <c r="C1" s="17"/>
      <c r="D1" s="17"/>
      <c r="E1" s="17"/>
      <c r="F1" s="17"/>
      <c r="G1" s="17"/>
      <c r="H1" s="17"/>
      <c r="I1" s="17"/>
      <c r="J1" s="17"/>
      <c r="K1" s="17"/>
      <c r="L1" s="19"/>
      <c r="M1" s="17"/>
      <c r="N1" s="17"/>
      <c r="O1" s="17"/>
    </row>
    <row r="2" spans="1:16" ht="18" customHeight="1">
      <c r="A2" s="17"/>
      <c r="B2" s="17"/>
      <c r="C2" s="352" t="s">
        <v>77</v>
      </c>
      <c r="D2" s="17"/>
      <c r="E2" s="135" t="s">
        <v>32</v>
      </c>
      <c r="F2" s="17"/>
      <c r="G2" s="17"/>
      <c r="H2" s="17"/>
      <c r="I2" s="135" t="s">
        <v>33</v>
      </c>
      <c r="J2" s="17"/>
      <c r="K2" s="17"/>
      <c r="L2" s="19"/>
      <c r="M2" s="17"/>
      <c r="N2" s="17"/>
      <c r="O2" s="17"/>
    </row>
    <row r="3" spans="1:16" s="1" customFormat="1" ht="15" thickBot="1">
      <c r="A3" s="18"/>
      <c r="B3" s="18"/>
      <c r="C3" s="391"/>
      <c r="D3" s="18"/>
      <c r="E3" s="15">
        <f>Summary!L4</f>
        <v>0</v>
      </c>
      <c r="F3" s="18"/>
      <c r="G3" s="18"/>
      <c r="H3" s="18"/>
      <c r="I3" s="134">
        <f>Summary!L7</f>
        <v>0</v>
      </c>
      <c r="J3" s="18"/>
      <c r="K3" s="384"/>
      <c r="L3" s="384"/>
      <c r="M3" s="384"/>
      <c r="N3" s="18"/>
      <c r="O3" s="18"/>
    </row>
    <row r="4" spans="1:16" s="1" customFormat="1" ht="10.4" customHeight="1" thickBot="1">
      <c r="A4" s="18"/>
      <c r="B4" s="18"/>
      <c r="C4" s="18"/>
      <c r="D4" s="18"/>
      <c r="E4" s="18"/>
      <c r="F4" s="18"/>
      <c r="G4" s="18"/>
      <c r="H4" s="18"/>
      <c r="I4" s="18"/>
      <c r="J4" s="18"/>
      <c r="K4" s="18"/>
      <c r="L4" s="22"/>
      <c r="M4" s="18"/>
      <c r="N4" s="18"/>
      <c r="O4" s="18"/>
    </row>
    <row r="5" spans="1:16" s="7" customFormat="1" ht="30" customHeight="1" thickBot="1">
      <c r="A5" s="14"/>
      <c r="B5" s="23"/>
      <c r="C5" s="305" t="s">
        <v>303</v>
      </c>
      <c r="D5" s="306"/>
      <c r="E5" s="306"/>
      <c r="F5" s="306"/>
      <c r="G5" s="306"/>
      <c r="H5" s="306"/>
      <c r="I5" s="306"/>
      <c r="J5" s="306"/>
      <c r="K5" s="306"/>
      <c r="L5" s="306"/>
      <c r="M5" s="307"/>
      <c r="N5" s="23"/>
      <c r="O5" s="14"/>
    </row>
    <row r="6" spans="1:16" s="7" customFormat="1" ht="5.15" customHeight="1">
      <c r="A6" s="23"/>
      <c r="B6" s="23"/>
      <c r="C6" s="53"/>
      <c r="D6" s="23"/>
      <c r="E6" s="24"/>
      <c r="F6" s="24"/>
      <c r="G6" s="24"/>
      <c r="H6" s="24"/>
      <c r="I6" s="24"/>
      <c r="J6" s="24"/>
      <c r="K6" s="24"/>
      <c r="L6" s="54"/>
      <c r="M6" s="24"/>
      <c r="N6" s="23"/>
      <c r="O6" s="23"/>
    </row>
    <row r="7" spans="1:16" s="7" customFormat="1" ht="30" customHeight="1">
      <c r="A7" s="23"/>
      <c r="B7" s="23"/>
      <c r="C7" s="363" t="s">
        <v>302</v>
      </c>
      <c r="D7" s="363"/>
      <c r="E7" s="363"/>
      <c r="F7" s="363"/>
      <c r="G7" s="363"/>
      <c r="H7" s="363"/>
      <c r="I7" s="363"/>
      <c r="J7" s="363"/>
      <c r="K7" s="363"/>
      <c r="L7" s="363"/>
      <c r="M7" s="363"/>
      <c r="N7" s="23"/>
      <c r="O7" s="23"/>
      <c r="P7" s="205"/>
    </row>
    <row r="8" spans="1:16" s="7" customFormat="1" ht="10.4" customHeight="1">
      <c r="A8" s="23"/>
      <c r="B8" s="23"/>
      <c r="C8" s="53"/>
      <c r="D8" s="23"/>
      <c r="E8" s="24"/>
      <c r="F8" s="24"/>
      <c r="G8" s="24"/>
      <c r="H8" s="24"/>
      <c r="I8" s="24"/>
      <c r="J8" s="24"/>
      <c r="K8" s="24"/>
      <c r="L8" s="54"/>
      <c r="M8" s="24"/>
      <c r="N8" s="23"/>
      <c r="O8" s="23"/>
      <c r="P8" s="205"/>
    </row>
    <row r="9" spans="1:16" s="8" customFormat="1" ht="23.15" customHeight="1">
      <c r="A9" s="25"/>
      <c r="B9" s="25"/>
      <c r="C9" s="367" t="s">
        <v>49</v>
      </c>
      <c r="D9" s="367"/>
      <c r="E9" s="222" t="s">
        <v>50</v>
      </c>
      <c r="F9" s="414" t="s">
        <v>78</v>
      </c>
      <c r="G9" s="414"/>
      <c r="H9" s="414"/>
      <c r="I9" s="414"/>
      <c r="J9" s="414"/>
      <c r="K9" s="141" t="s">
        <v>52</v>
      </c>
      <c r="L9" s="221" t="s">
        <v>53</v>
      </c>
      <c r="M9" s="221" t="s">
        <v>54</v>
      </c>
      <c r="N9" s="25"/>
      <c r="O9" s="25"/>
      <c r="P9" s="203"/>
    </row>
    <row r="10" spans="1:16" s="1" customFormat="1" ht="18" customHeight="1">
      <c r="A10" s="18"/>
      <c r="B10" s="18"/>
      <c r="C10" s="411" t="s">
        <v>79</v>
      </c>
      <c r="D10" s="411"/>
      <c r="E10" s="133" t="s">
        <v>304</v>
      </c>
      <c r="F10" s="412"/>
      <c r="G10" s="412"/>
      <c r="H10" s="412"/>
      <c r="I10" s="412"/>
      <c r="J10" s="412"/>
      <c r="K10" s="132"/>
      <c r="L10" s="131">
        <v>2480</v>
      </c>
      <c r="M10" s="131">
        <f t="shared" ref="M10:M26" si="0">K10*L10</f>
        <v>0</v>
      </c>
      <c r="N10" s="18"/>
      <c r="O10" s="18"/>
      <c r="P10" s="204"/>
    </row>
    <row r="11" spans="1:16" s="1" customFormat="1" ht="18" customHeight="1">
      <c r="A11" s="18"/>
      <c r="B11" s="18"/>
      <c r="C11" s="361" t="s">
        <v>80</v>
      </c>
      <c r="D11" s="361"/>
      <c r="E11" s="112" t="s">
        <v>305</v>
      </c>
      <c r="F11" s="413"/>
      <c r="G11" s="413"/>
      <c r="H11" s="413"/>
      <c r="I11" s="413"/>
      <c r="J11" s="413"/>
      <c r="K11" s="111"/>
      <c r="L11" s="131">
        <v>3597</v>
      </c>
      <c r="M11" s="108">
        <f t="shared" si="0"/>
        <v>0</v>
      </c>
      <c r="N11" s="18"/>
      <c r="O11" s="18"/>
      <c r="P11" s="204"/>
    </row>
    <row r="12" spans="1:16" s="1" customFormat="1" ht="18" customHeight="1">
      <c r="A12" s="18"/>
      <c r="B12" s="18"/>
      <c r="C12" s="361" t="s">
        <v>81</v>
      </c>
      <c r="D12" s="361"/>
      <c r="E12" s="112" t="s">
        <v>306</v>
      </c>
      <c r="F12" s="410"/>
      <c r="G12" s="410"/>
      <c r="H12" s="410"/>
      <c r="I12" s="410"/>
      <c r="J12" s="410"/>
      <c r="K12" s="111"/>
      <c r="L12" s="131">
        <v>5164.5</v>
      </c>
      <c r="M12" s="108">
        <f t="shared" si="0"/>
        <v>0</v>
      </c>
      <c r="N12" s="18"/>
      <c r="O12" s="18"/>
      <c r="P12" s="204"/>
    </row>
    <row r="13" spans="1:16" s="1" customFormat="1" ht="18" customHeight="1">
      <c r="A13" s="18"/>
      <c r="B13" s="18"/>
      <c r="C13" s="361" t="s">
        <v>82</v>
      </c>
      <c r="D13" s="361"/>
      <c r="E13" s="112" t="s">
        <v>307</v>
      </c>
      <c r="F13" s="409"/>
      <c r="G13" s="409"/>
      <c r="H13" s="409"/>
      <c r="I13" s="409"/>
      <c r="J13" s="409"/>
      <c r="K13" s="111"/>
      <c r="L13" s="131">
        <v>8349</v>
      </c>
      <c r="M13" s="108">
        <f t="shared" si="0"/>
        <v>0</v>
      </c>
      <c r="N13" s="18"/>
      <c r="O13" s="18"/>
      <c r="P13" s="204"/>
    </row>
    <row r="14" spans="1:16" s="1" customFormat="1" ht="18" customHeight="1">
      <c r="A14" s="18"/>
      <c r="B14" s="18"/>
      <c r="C14" s="361" t="s">
        <v>83</v>
      </c>
      <c r="D14" s="361"/>
      <c r="E14" s="112" t="s">
        <v>84</v>
      </c>
      <c r="F14" s="409" t="s">
        <v>85</v>
      </c>
      <c r="G14" s="409"/>
      <c r="H14" s="409"/>
      <c r="I14" s="409"/>
      <c r="J14" s="409"/>
      <c r="K14" s="111"/>
      <c r="L14" s="131">
        <v>302.5</v>
      </c>
      <c r="M14" s="108">
        <f t="shared" si="0"/>
        <v>0</v>
      </c>
      <c r="N14" s="18"/>
      <c r="O14" s="18"/>
      <c r="P14" s="204"/>
    </row>
    <row r="15" spans="1:16" s="1" customFormat="1" ht="18" customHeight="1">
      <c r="A15" s="18"/>
      <c r="B15" s="18"/>
      <c r="C15" s="361" t="s">
        <v>86</v>
      </c>
      <c r="D15" s="361"/>
      <c r="E15" s="112" t="s">
        <v>87</v>
      </c>
      <c r="F15" s="409" t="s">
        <v>85</v>
      </c>
      <c r="G15" s="409"/>
      <c r="H15" s="409"/>
      <c r="I15" s="409"/>
      <c r="J15" s="409"/>
      <c r="K15" s="111"/>
      <c r="L15" s="131">
        <v>308</v>
      </c>
      <c r="M15" s="108">
        <f t="shared" si="0"/>
        <v>0</v>
      </c>
      <c r="N15" s="18"/>
      <c r="O15" s="18"/>
      <c r="P15" s="204"/>
    </row>
    <row r="16" spans="1:16" s="1" customFormat="1" ht="18" customHeight="1">
      <c r="A16" s="13"/>
      <c r="B16" s="13"/>
      <c r="C16" s="361" t="s">
        <v>88</v>
      </c>
      <c r="D16" s="361"/>
      <c r="E16" s="112" t="s">
        <v>89</v>
      </c>
      <c r="F16" s="409" t="s">
        <v>85</v>
      </c>
      <c r="G16" s="409"/>
      <c r="H16" s="409"/>
      <c r="I16" s="409"/>
      <c r="J16" s="409"/>
      <c r="K16" s="111"/>
      <c r="L16" s="131">
        <v>654.5</v>
      </c>
      <c r="M16" s="117">
        <f t="shared" si="0"/>
        <v>0</v>
      </c>
      <c r="N16" s="13"/>
      <c r="O16" s="13"/>
      <c r="P16" s="204"/>
    </row>
    <row r="17" spans="1:16" s="1" customFormat="1" ht="18" customHeight="1">
      <c r="A17" s="13"/>
      <c r="B17" s="13"/>
      <c r="C17" s="361" t="s">
        <v>90</v>
      </c>
      <c r="D17" s="361"/>
      <c r="E17" s="112" t="s">
        <v>91</v>
      </c>
      <c r="F17" s="409" t="s">
        <v>85</v>
      </c>
      <c r="G17" s="409"/>
      <c r="H17" s="409"/>
      <c r="I17" s="409"/>
      <c r="J17" s="409"/>
      <c r="K17" s="111"/>
      <c r="L17" s="131">
        <v>522.5</v>
      </c>
      <c r="M17" s="117">
        <f t="shared" si="0"/>
        <v>0</v>
      </c>
      <c r="N17" s="13"/>
      <c r="O17" s="13"/>
      <c r="P17" s="204"/>
    </row>
    <row r="18" spans="1:16" s="1" customFormat="1" ht="18" customHeight="1">
      <c r="A18" s="18"/>
      <c r="B18" s="18"/>
      <c r="C18" s="361" t="s">
        <v>92</v>
      </c>
      <c r="D18" s="361"/>
      <c r="E18" s="112" t="s">
        <v>93</v>
      </c>
      <c r="F18" s="409" t="s">
        <v>85</v>
      </c>
      <c r="G18" s="409"/>
      <c r="H18" s="409"/>
      <c r="I18" s="409"/>
      <c r="J18" s="409"/>
      <c r="K18" s="111"/>
      <c r="L18" s="131">
        <v>308</v>
      </c>
      <c r="M18" s="108">
        <f t="shared" si="0"/>
        <v>0</v>
      </c>
      <c r="N18" s="18"/>
      <c r="O18" s="18"/>
      <c r="P18" s="204"/>
    </row>
    <row r="19" spans="1:16" s="1" customFormat="1" ht="18" customHeight="1">
      <c r="A19" s="18"/>
      <c r="B19" s="18"/>
      <c r="C19" s="361" t="s">
        <v>94</v>
      </c>
      <c r="D19" s="361"/>
      <c r="E19" s="112" t="s">
        <v>95</v>
      </c>
      <c r="F19" s="409" t="s">
        <v>85</v>
      </c>
      <c r="G19" s="409"/>
      <c r="H19" s="409"/>
      <c r="I19" s="409"/>
      <c r="J19" s="409"/>
      <c r="K19" s="111"/>
      <c r="L19" s="131">
        <v>335.5</v>
      </c>
      <c r="M19" s="108">
        <f t="shared" si="0"/>
        <v>0</v>
      </c>
      <c r="N19" s="18"/>
      <c r="O19" s="18"/>
      <c r="P19" s="204"/>
    </row>
    <row r="20" spans="1:16" s="1" customFormat="1" ht="18" customHeight="1">
      <c r="A20" s="18"/>
      <c r="B20" s="18"/>
      <c r="C20" s="361" t="s">
        <v>96</v>
      </c>
      <c r="D20" s="361"/>
      <c r="E20" s="112" t="s">
        <v>97</v>
      </c>
      <c r="F20" s="409" t="s">
        <v>85</v>
      </c>
      <c r="G20" s="409"/>
      <c r="H20" s="409"/>
      <c r="I20" s="409"/>
      <c r="J20" s="409"/>
      <c r="K20" s="111"/>
      <c r="L20" s="131">
        <v>390.5</v>
      </c>
      <c r="M20" s="108">
        <f t="shared" si="0"/>
        <v>0</v>
      </c>
      <c r="N20" s="18"/>
      <c r="O20" s="18"/>
      <c r="P20" s="204"/>
    </row>
    <row r="21" spans="1:16" s="1" customFormat="1" ht="18" customHeight="1">
      <c r="A21" s="18"/>
      <c r="B21" s="18"/>
      <c r="C21" s="361" t="s">
        <v>98</v>
      </c>
      <c r="D21" s="361"/>
      <c r="E21" s="112" t="s">
        <v>99</v>
      </c>
      <c r="F21" s="409" t="s">
        <v>691</v>
      </c>
      <c r="G21" s="409"/>
      <c r="H21" s="409"/>
      <c r="I21" s="409"/>
      <c r="J21" s="409"/>
      <c r="K21" s="111"/>
      <c r="L21" s="131">
        <v>1633.5</v>
      </c>
      <c r="M21" s="108">
        <f t="shared" si="0"/>
        <v>0</v>
      </c>
      <c r="N21" s="18"/>
      <c r="O21" s="18"/>
      <c r="P21" s="204"/>
    </row>
    <row r="22" spans="1:16" s="1" customFormat="1" ht="18" customHeight="1">
      <c r="A22" s="18"/>
      <c r="B22" s="18"/>
      <c r="C22" s="361" t="s">
        <v>100</v>
      </c>
      <c r="D22" s="361"/>
      <c r="E22" s="112" t="s">
        <v>101</v>
      </c>
      <c r="F22" s="409" t="s">
        <v>691</v>
      </c>
      <c r="G22" s="409"/>
      <c r="H22" s="409"/>
      <c r="I22" s="409"/>
      <c r="J22" s="409"/>
      <c r="K22" s="111"/>
      <c r="L22" s="131">
        <v>1633.5</v>
      </c>
      <c r="M22" s="108">
        <f t="shared" si="0"/>
        <v>0</v>
      </c>
      <c r="N22" s="18"/>
      <c r="O22" s="18"/>
      <c r="P22" s="204"/>
    </row>
    <row r="23" spans="1:16" s="1" customFormat="1" ht="18" customHeight="1">
      <c r="A23" s="18"/>
      <c r="B23" s="18"/>
      <c r="C23" s="408" t="s">
        <v>102</v>
      </c>
      <c r="D23" s="408"/>
      <c r="E23" s="112" t="s">
        <v>103</v>
      </c>
      <c r="F23" s="409" t="s">
        <v>691</v>
      </c>
      <c r="G23" s="409"/>
      <c r="H23" s="409"/>
      <c r="I23" s="409"/>
      <c r="J23" s="409"/>
      <c r="K23" s="111"/>
      <c r="L23" s="131">
        <v>1633.5</v>
      </c>
      <c r="M23" s="108">
        <f t="shared" si="0"/>
        <v>0</v>
      </c>
      <c r="N23" s="18"/>
      <c r="O23" s="18"/>
      <c r="P23" s="204"/>
    </row>
    <row r="24" spans="1:16" s="1" customFormat="1" ht="18" customHeight="1">
      <c r="A24" s="18"/>
      <c r="B24" s="18"/>
      <c r="C24" s="408" t="s">
        <v>104</v>
      </c>
      <c r="D24" s="408"/>
      <c r="E24" s="112" t="s">
        <v>105</v>
      </c>
      <c r="F24" s="409"/>
      <c r="G24" s="409"/>
      <c r="H24" s="409"/>
      <c r="I24" s="409"/>
      <c r="J24" s="409"/>
      <c r="K24" s="111"/>
      <c r="L24" s="131">
        <v>2480</v>
      </c>
      <c r="M24" s="108">
        <f t="shared" si="0"/>
        <v>0</v>
      </c>
      <c r="N24" s="18"/>
      <c r="O24" s="18"/>
      <c r="P24" s="204"/>
    </row>
    <row r="25" spans="1:16" s="1" customFormat="1" ht="18" customHeight="1">
      <c r="A25" s="18"/>
      <c r="B25" s="18"/>
      <c r="C25" s="361" t="s">
        <v>106</v>
      </c>
      <c r="D25" s="361"/>
      <c r="E25" s="112" t="s">
        <v>107</v>
      </c>
      <c r="F25" s="409" t="s">
        <v>85</v>
      </c>
      <c r="G25" s="409"/>
      <c r="H25" s="409"/>
      <c r="I25" s="409"/>
      <c r="J25" s="409"/>
      <c r="K25" s="111"/>
      <c r="L25" s="131">
        <v>462</v>
      </c>
      <c r="M25" s="108">
        <f t="shared" si="0"/>
        <v>0</v>
      </c>
      <c r="N25" s="18"/>
      <c r="O25" s="18"/>
      <c r="P25" s="204"/>
    </row>
    <row r="26" spans="1:16" s="1" customFormat="1" ht="18" customHeight="1">
      <c r="A26" s="18"/>
      <c r="B26" s="18"/>
      <c r="C26" s="361" t="s">
        <v>108</v>
      </c>
      <c r="D26" s="361"/>
      <c r="E26" s="112" t="s">
        <v>109</v>
      </c>
      <c r="F26" s="409" t="s">
        <v>85</v>
      </c>
      <c r="G26" s="409"/>
      <c r="H26" s="409"/>
      <c r="I26" s="409"/>
      <c r="J26" s="409"/>
      <c r="K26" s="111"/>
      <c r="L26" s="131">
        <v>462</v>
      </c>
      <c r="M26" s="108">
        <f t="shared" si="0"/>
        <v>0</v>
      </c>
      <c r="N26" s="18"/>
      <c r="O26" s="18"/>
      <c r="P26" s="204"/>
    </row>
    <row r="27" spans="1:16" s="1" customFormat="1" ht="26.15" customHeight="1">
      <c r="A27" s="18"/>
      <c r="B27" s="18"/>
      <c r="C27" s="28"/>
      <c r="D27" s="51"/>
      <c r="E27" s="51"/>
      <c r="F27" s="51"/>
      <c r="G27" s="51"/>
      <c r="H27" s="51"/>
      <c r="I27" s="51"/>
      <c r="J27" s="18"/>
      <c r="K27" s="404" t="s">
        <v>67</v>
      </c>
      <c r="L27" s="404"/>
      <c r="M27" s="130">
        <f>SUM(M10:M26)</f>
        <v>0</v>
      </c>
      <c r="N27" s="18"/>
      <c r="O27" s="18"/>
    </row>
    <row r="28" spans="1:16" s="1" customFormat="1" ht="26.15" customHeight="1">
      <c r="A28" s="18"/>
      <c r="B28" s="18"/>
      <c r="C28" s="51"/>
      <c r="D28" s="51"/>
      <c r="E28" s="51"/>
      <c r="F28" s="51"/>
      <c r="G28" s="51"/>
      <c r="H28" s="51"/>
      <c r="I28" s="51"/>
      <c r="J28" s="18"/>
      <c r="K28" s="405" t="s">
        <v>30</v>
      </c>
      <c r="L28" s="405"/>
      <c r="M28" s="107">
        <f>M27*15%</f>
        <v>0</v>
      </c>
      <c r="N28" s="18"/>
      <c r="O28" s="18"/>
    </row>
    <row r="29" spans="1:16" s="1" customFormat="1" ht="26.15" customHeight="1" thickBot="1">
      <c r="A29" s="18"/>
      <c r="B29" s="18"/>
      <c r="C29" s="28"/>
      <c r="D29" s="51"/>
      <c r="E29" s="51"/>
      <c r="F29" s="51"/>
      <c r="G29" s="51"/>
      <c r="H29" s="51"/>
      <c r="I29" s="51"/>
      <c r="J29" s="18"/>
      <c r="K29" s="406" t="s">
        <v>68</v>
      </c>
      <c r="L29" s="406"/>
      <c r="M29" s="129">
        <f>M27+M28</f>
        <v>0</v>
      </c>
      <c r="N29" s="18"/>
      <c r="O29" s="18"/>
    </row>
    <row r="30" spans="1:16" s="1" customFormat="1" ht="15" customHeight="1">
      <c r="A30" s="18"/>
      <c r="B30" s="18"/>
      <c r="C30" s="28"/>
      <c r="D30" s="51"/>
      <c r="E30" s="51"/>
      <c r="F30" s="51"/>
      <c r="G30" s="51"/>
      <c r="H30" s="51"/>
      <c r="I30" s="51"/>
      <c r="J30" s="18"/>
      <c r="K30" s="18"/>
      <c r="L30" s="22"/>
      <c r="M30" s="29"/>
      <c r="N30" s="18"/>
      <c r="O30" s="18"/>
    </row>
    <row r="31" spans="1:16" s="1" customFormat="1" ht="25.4" customHeight="1">
      <c r="A31" s="18"/>
      <c r="B31" s="128"/>
      <c r="C31" s="200" t="s">
        <v>110</v>
      </c>
      <c r="D31" s="127"/>
      <c r="E31" s="127"/>
      <c r="F31" s="127"/>
      <c r="G31" s="127"/>
      <c r="H31" s="127"/>
      <c r="I31" s="127"/>
      <c r="J31" s="126"/>
      <c r="K31" s="407"/>
      <c r="L31" s="407"/>
      <c r="M31" s="125"/>
      <c r="N31" s="124"/>
      <c r="O31" s="18"/>
    </row>
    <row r="32" spans="1:16" s="1" customFormat="1" ht="13.4" customHeight="1">
      <c r="A32" s="18"/>
      <c r="B32" s="122"/>
      <c r="C32" s="398" t="s">
        <v>111</v>
      </c>
      <c r="D32" s="398"/>
      <c r="E32" s="398"/>
      <c r="F32" s="398"/>
      <c r="G32" s="398"/>
      <c r="H32" s="398"/>
      <c r="I32" s="398"/>
      <c r="J32" s="398"/>
      <c r="K32" s="398"/>
      <c r="L32" s="398"/>
      <c r="M32" s="398"/>
      <c r="N32" s="123"/>
      <c r="O32" s="18"/>
    </row>
    <row r="33" spans="1:15" s="1" customFormat="1" ht="44.4" customHeight="1">
      <c r="A33" s="18"/>
      <c r="B33" s="122"/>
      <c r="C33" s="398" t="s">
        <v>335</v>
      </c>
      <c r="D33" s="398"/>
      <c r="E33" s="398"/>
      <c r="F33" s="398"/>
      <c r="G33" s="398"/>
      <c r="H33" s="398"/>
      <c r="I33" s="398"/>
      <c r="J33" s="398"/>
      <c r="K33" s="398"/>
      <c r="L33" s="398"/>
      <c r="M33" s="398"/>
      <c r="N33" s="123"/>
      <c r="O33" s="18"/>
    </row>
    <row r="34" spans="1:15" s="1" customFormat="1" ht="13.4" customHeight="1">
      <c r="A34" s="18"/>
      <c r="B34" s="122"/>
      <c r="C34" s="398" t="s">
        <v>112</v>
      </c>
      <c r="D34" s="398"/>
      <c r="E34" s="398"/>
      <c r="F34" s="398"/>
      <c r="G34" s="398"/>
      <c r="H34" s="398"/>
      <c r="I34" s="398"/>
      <c r="J34" s="398"/>
      <c r="K34" s="398"/>
      <c r="L34" s="398"/>
      <c r="M34" s="398"/>
      <c r="N34" s="123"/>
      <c r="O34" s="18"/>
    </row>
    <row r="35" spans="1:15" s="1" customFormat="1" ht="13.4" customHeight="1">
      <c r="A35" s="18"/>
      <c r="B35" s="122"/>
      <c r="C35" s="398" t="s">
        <v>308</v>
      </c>
      <c r="D35" s="398"/>
      <c r="E35" s="398"/>
      <c r="F35" s="398"/>
      <c r="G35" s="398"/>
      <c r="H35" s="398"/>
      <c r="I35" s="398"/>
      <c r="J35" s="398"/>
      <c r="K35" s="398"/>
      <c r="L35" s="398"/>
      <c r="M35" s="398"/>
      <c r="N35" s="123"/>
      <c r="O35" s="18"/>
    </row>
    <row r="36" spans="1:15" s="1" customFormat="1" ht="13.25" customHeight="1">
      <c r="A36" s="18"/>
      <c r="B36" s="122"/>
      <c r="C36" s="190"/>
      <c r="D36" s="190"/>
      <c r="E36" s="190"/>
      <c r="F36" s="190"/>
      <c r="G36" s="190"/>
      <c r="H36" s="190"/>
      <c r="I36" s="190"/>
      <c r="J36" s="190"/>
      <c r="K36" s="190"/>
      <c r="L36" s="190"/>
      <c r="M36" s="190"/>
      <c r="N36" s="123"/>
      <c r="O36" s="18"/>
    </row>
    <row r="37" spans="1:15" s="1" customFormat="1" ht="15" customHeight="1">
      <c r="A37" s="18"/>
      <c r="B37" s="122"/>
      <c r="C37" s="399" t="s">
        <v>113</v>
      </c>
      <c r="D37" s="400"/>
      <c r="E37" s="400"/>
      <c r="F37" s="400"/>
      <c r="G37" s="400"/>
      <c r="H37" s="400"/>
      <c r="I37" s="400"/>
      <c r="J37" s="400"/>
      <c r="K37" s="400"/>
      <c r="L37" s="400"/>
      <c r="M37" s="400"/>
      <c r="N37" s="401"/>
      <c r="O37" s="18"/>
    </row>
    <row r="38" spans="1:15" s="1" customFormat="1" ht="22.4" customHeight="1">
      <c r="A38" s="18"/>
      <c r="B38" s="121"/>
      <c r="C38" s="402" t="s">
        <v>309</v>
      </c>
      <c r="D38" s="402"/>
      <c r="E38" s="402"/>
      <c r="F38" s="402"/>
      <c r="G38" s="402"/>
      <c r="H38" s="402"/>
      <c r="I38" s="402"/>
      <c r="J38" s="402"/>
      <c r="K38" s="402"/>
      <c r="L38" s="402"/>
      <c r="M38" s="402"/>
      <c r="N38" s="403"/>
      <c r="O38" s="18"/>
    </row>
    <row r="39" spans="1:15" s="1" customFormat="1" ht="9" customHeight="1">
      <c r="A39" s="18"/>
      <c r="B39" s="18"/>
      <c r="C39" s="51"/>
      <c r="D39" s="51"/>
      <c r="E39" s="51"/>
      <c r="F39" s="51"/>
      <c r="G39" s="51"/>
      <c r="H39" s="51"/>
      <c r="I39" s="51"/>
      <c r="J39" s="18"/>
      <c r="K39" s="18"/>
      <c r="L39" s="22"/>
      <c r="M39" s="18"/>
      <c r="N39" s="18"/>
      <c r="O39" s="18"/>
    </row>
    <row r="40" spans="1:15" s="1" customFormat="1" ht="5.15" customHeight="1" thickBot="1">
      <c r="A40" s="18"/>
      <c r="B40" s="18"/>
      <c r="C40" s="18"/>
      <c r="D40" s="18"/>
      <c r="E40" s="18"/>
      <c r="F40" s="18"/>
      <c r="G40" s="18"/>
      <c r="H40" s="18"/>
      <c r="I40" s="18"/>
      <c r="J40" s="18"/>
      <c r="K40" s="18"/>
      <c r="L40" s="22"/>
      <c r="M40" s="18"/>
      <c r="N40" s="18"/>
      <c r="O40" s="18"/>
    </row>
    <row r="41" spans="1:15" ht="40.4" customHeight="1" thickBot="1">
      <c r="A41" s="17"/>
      <c r="B41" s="348" t="str">
        <f>Summary!C45</f>
        <v xml:space="preserve">SUBMIT COMPLETED ORDER FORMS TO: nicole@exposolutions.co.za </v>
      </c>
      <c r="C41" s="349"/>
      <c r="D41" s="349"/>
      <c r="E41" s="349"/>
      <c r="F41" s="349"/>
      <c r="G41" s="349"/>
      <c r="H41" s="349"/>
      <c r="I41" s="349"/>
      <c r="J41" s="349"/>
      <c r="K41" s="349"/>
      <c r="L41" s="349"/>
      <c r="M41" s="349"/>
      <c r="N41" s="350"/>
      <c r="O41" s="18"/>
    </row>
    <row r="42" spans="1:15" ht="10.4" customHeight="1">
      <c r="A42" s="17"/>
      <c r="B42" s="17"/>
      <c r="C42" s="17"/>
      <c r="D42" s="17"/>
      <c r="E42" s="17"/>
      <c r="F42" s="17"/>
      <c r="G42" s="17"/>
      <c r="H42" s="17"/>
      <c r="I42" s="17"/>
      <c r="J42" s="17"/>
      <c r="K42" s="17"/>
      <c r="L42" s="19"/>
      <c r="M42" s="17"/>
      <c r="N42" s="17"/>
      <c r="O42" s="17"/>
    </row>
    <row r="43" spans="1:15" ht="60" customHeight="1">
      <c r="A43" s="17"/>
      <c r="B43" s="262" t="s">
        <v>498</v>
      </c>
      <c r="C43" s="263"/>
      <c r="D43" s="263"/>
      <c r="E43" s="263"/>
      <c r="F43" s="263"/>
      <c r="G43" s="263"/>
      <c r="H43" s="263"/>
      <c r="I43" s="263"/>
      <c r="J43" s="263"/>
      <c r="K43" s="263"/>
      <c r="L43" s="263"/>
      <c r="M43" s="263"/>
      <c r="N43" s="264"/>
      <c r="O43" s="17"/>
    </row>
    <row r="44" spans="1:15" ht="8.15" customHeight="1">
      <c r="A44" s="17"/>
      <c r="B44" s="17"/>
      <c r="C44" s="30"/>
      <c r="D44" s="30"/>
      <c r="E44" s="30"/>
      <c r="F44" s="30"/>
      <c r="G44" s="30"/>
      <c r="H44" s="30"/>
      <c r="I44" s="30"/>
      <c r="J44" s="30"/>
      <c r="K44" s="30"/>
      <c r="L44" s="31"/>
      <c r="M44" s="30"/>
      <c r="N44" s="17"/>
      <c r="O44" s="17"/>
    </row>
    <row r="45" spans="1:15" ht="40.75" customHeight="1">
      <c r="A45" s="17"/>
      <c r="B45" s="250" t="s">
        <v>495</v>
      </c>
      <c r="C45" s="251"/>
      <c r="D45" s="251"/>
      <c r="E45" s="251"/>
      <c r="F45" s="251"/>
      <c r="G45" s="251"/>
      <c r="H45" s="251"/>
      <c r="I45" s="251"/>
      <c r="J45" s="251"/>
      <c r="K45" s="251"/>
      <c r="L45" s="251"/>
      <c r="M45" s="251"/>
      <c r="N45" s="251"/>
      <c r="O45" s="17"/>
    </row>
    <row r="46" spans="1:15" ht="55.4" customHeight="1">
      <c r="A46" s="17"/>
      <c r="B46" s="252"/>
      <c r="C46" s="252"/>
      <c r="D46" s="252"/>
      <c r="E46" s="252"/>
      <c r="F46" s="252"/>
      <c r="G46" s="252"/>
      <c r="H46" s="252"/>
      <c r="I46" s="252"/>
      <c r="J46" s="252"/>
      <c r="K46" s="252"/>
      <c r="L46" s="252"/>
      <c r="M46" s="252"/>
      <c r="N46" s="252"/>
      <c r="O46" s="17"/>
    </row>
    <row r="47" spans="1:15" ht="5.15" customHeight="1">
      <c r="A47" s="17"/>
      <c r="B47" s="17"/>
      <c r="C47" s="17"/>
      <c r="D47" s="17"/>
      <c r="E47" s="17"/>
      <c r="F47" s="17"/>
      <c r="G47" s="17"/>
      <c r="H47" s="17"/>
      <c r="I47" s="17"/>
      <c r="J47" s="17"/>
      <c r="K47" s="17"/>
      <c r="L47" s="19"/>
      <c r="M47" s="17"/>
      <c r="N47" s="17"/>
      <c r="O47" s="17"/>
    </row>
    <row r="50" spans="3:3" ht="18">
      <c r="C50" s="120"/>
    </row>
  </sheetData>
  <sheetProtection algorithmName="SHA-512" hashValue="a2F2FwNK7/ZD2jn/lIcBM1hdfofw1warcmzB6FFN5xHm8TxSFT5Bwbbpb4nEfeTdSEqBx2fdG3uZxlvW0VipIg==" saltValue="rKJ5luI9UEtdWZ+BttJlsA==" spinCount="100000" sheet="1" objects="1" scenarios="1"/>
  <mergeCells count="54">
    <mergeCell ref="C9:D9"/>
    <mergeCell ref="F9:J9"/>
    <mergeCell ref="C2:C3"/>
    <mergeCell ref="K3:M3"/>
    <mergeCell ref="C5:M5"/>
    <mergeCell ref="C7:M7"/>
    <mergeCell ref="C12:D12"/>
    <mergeCell ref="F12:J12"/>
    <mergeCell ref="C13:D13"/>
    <mergeCell ref="F13:J13"/>
    <mergeCell ref="C10:D10"/>
    <mergeCell ref="F10:J10"/>
    <mergeCell ref="C11:D11"/>
    <mergeCell ref="F11:J11"/>
    <mergeCell ref="C16:D16"/>
    <mergeCell ref="F16:J16"/>
    <mergeCell ref="C17:D17"/>
    <mergeCell ref="F17:J17"/>
    <mergeCell ref="C14:D14"/>
    <mergeCell ref="F14:J14"/>
    <mergeCell ref="C15:D15"/>
    <mergeCell ref="F15:J15"/>
    <mergeCell ref="C18:D18"/>
    <mergeCell ref="F18:J18"/>
    <mergeCell ref="C19:D19"/>
    <mergeCell ref="F19:J19"/>
    <mergeCell ref="C20:D20"/>
    <mergeCell ref="F20:J20"/>
    <mergeCell ref="C21:D21"/>
    <mergeCell ref="F21:J21"/>
    <mergeCell ref="C22:D22"/>
    <mergeCell ref="F22:J22"/>
    <mergeCell ref="C23:D23"/>
    <mergeCell ref="F23:J23"/>
    <mergeCell ref="C24:D24"/>
    <mergeCell ref="F24:J24"/>
    <mergeCell ref="C25:D25"/>
    <mergeCell ref="F25:J25"/>
    <mergeCell ref="C26:D26"/>
    <mergeCell ref="F26:J26"/>
    <mergeCell ref="K27:L27"/>
    <mergeCell ref="K28:L28"/>
    <mergeCell ref="K29:L29"/>
    <mergeCell ref="K31:L31"/>
    <mergeCell ref="C32:M32"/>
    <mergeCell ref="C33:M33"/>
    <mergeCell ref="B45:N45"/>
    <mergeCell ref="B46:N46"/>
    <mergeCell ref="C34:M34"/>
    <mergeCell ref="C35:M35"/>
    <mergeCell ref="C37:N37"/>
    <mergeCell ref="C38:N38"/>
    <mergeCell ref="B41:N41"/>
    <mergeCell ref="B43:N43"/>
  </mergeCells>
  <pageMargins left="0.7" right="0.7" top="0.75" bottom="0.75" header="0.3" footer="0.3"/>
  <pageSetup paperSize="9" scale="62" orientation="portrait" r:id="rId1"/>
  <headerFooter>
    <oddHeader>&amp;C&amp;"Jost"&amp;11&amp;K93979B Confidential&amp;1#_x000D_</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AD492-7B4B-4E9E-9144-1CE3F1F9D579}">
  <sheetPr>
    <tabColor theme="0" tint="-0.14999847407452621"/>
    <pageSetUpPr fitToPage="1"/>
  </sheetPr>
  <dimension ref="A1:Q105"/>
  <sheetViews>
    <sheetView view="pageBreakPreview" zoomScale="90" zoomScaleNormal="100" zoomScaleSheetLayoutView="90" workbookViewId="0">
      <selection activeCell="A102" sqref="A102"/>
    </sheetView>
  </sheetViews>
  <sheetFormatPr defaultColWidth="8.6328125" defaultRowHeight="14.5"/>
  <cols>
    <col min="1" max="14" width="8.81640625" style="34" customWidth="1"/>
    <col min="15" max="17" width="8.81640625" customWidth="1"/>
  </cols>
  <sheetData>
    <row r="1" spans="1:17">
      <c r="A1" s="415"/>
      <c r="B1" s="415"/>
      <c r="C1" s="415"/>
      <c r="D1" s="415"/>
      <c r="E1" s="415"/>
      <c r="F1" s="415"/>
      <c r="G1" s="415"/>
      <c r="H1" s="415"/>
      <c r="I1" s="415"/>
      <c r="J1" s="415"/>
      <c r="K1" s="415"/>
      <c r="L1" s="415"/>
      <c r="M1" s="73"/>
      <c r="N1" s="73"/>
      <c r="O1" s="73"/>
      <c r="P1" s="73"/>
      <c r="Q1" s="73"/>
    </row>
    <row r="2" spans="1:17">
      <c r="A2" s="415"/>
      <c r="B2" s="415"/>
      <c r="C2" s="415"/>
      <c r="D2" s="415"/>
      <c r="E2" s="415"/>
      <c r="F2" s="415"/>
      <c r="G2" s="415"/>
      <c r="H2" s="415"/>
      <c r="I2" s="415"/>
      <c r="J2" s="415"/>
      <c r="K2" s="415"/>
      <c r="L2" s="415"/>
      <c r="M2" s="73"/>
      <c r="N2" s="73"/>
      <c r="O2" s="73"/>
      <c r="P2" s="73"/>
      <c r="Q2" s="73"/>
    </row>
    <row r="3" spans="1:17">
      <c r="A3" s="415"/>
      <c r="B3" s="415"/>
      <c r="C3" s="415"/>
      <c r="D3" s="415"/>
      <c r="E3" s="415"/>
      <c r="F3" s="415"/>
      <c r="G3" s="415"/>
      <c r="H3" s="415"/>
      <c r="I3" s="415"/>
      <c r="J3" s="415"/>
      <c r="K3" s="415"/>
      <c r="L3" s="415"/>
      <c r="M3" s="73"/>
      <c r="N3" s="73"/>
      <c r="O3" s="73"/>
      <c r="P3" s="73"/>
      <c r="Q3" s="73"/>
    </row>
    <row r="4" spans="1:17">
      <c r="A4" s="415"/>
      <c r="B4" s="415"/>
      <c r="C4" s="415"/>
      <c r="D4" s="415"/>
      <c r="E4" s="415"/>
      <c r="F4" s="415"/>
      <c r="G4" s="415"/>
      <c r="H4" s="415"/>
      <c r="I4" s="415"/>
      <c r="J4" s="415"/>
      <c r="K4" s="415"/>
      <c r="L4" s="415"/>
      <c r="M4" s="73"/>
      <c r="N4" s="73"/>
      <c r="O4" s="73"/>
      <c r="P4" s="73"/>
      <c r="Q4" s="73"/>
    </row>
    <row r="5" spans="1:17">
      <c r="A5" s="415"/>
      <c r="B5" s="415"/>
      <c r="C5" s="415"/>
      <c r="D5" s="415"/>
      <c r="E5" s="415"/>
      <c r="F5" s="415"/>
      <c r="G5" s="415"/>
      <c r="H5" s="415"/>
      <c r="I5" s="415"/>
      <c r="J5" s="415"/>
      <c r="K5" s="415"/>
      <c r="L5" s="415"/>
      <c r="M5" s="73"/>
      <c r="N5" s="73"/>
      <c r="O5" s="73"/>
      <c r="P5" s="73"/>
      <c r="Q5" s="73"/>
    </row>
    <row r="6" spans="1:17">
      <c r="A6" s="415"/>
      <c r="B6" s="415"/>
      <c r="C6" s="415"/>
      <c r="D6" s="415"/>
      <c r="E6" s="415"/>
      <c r="F6" s="415"/>
      <c r="G6" s="415"/>
      <c r="H6" s="415"/>
      <c r="I6" s="415"/>
      <c r="J6" s="415"/>
      <c r="K6" s="415"/>
      <c r="L6" s="415"/>
      <c r="M6" s="73"/>
      <c r="N6" s="73"/>
      <c r="O6" s="73"/>
      <c r="P6" s="73"/>
      <c r="Q6" s="73"/>
    </row>
    <row r="7" spans="1:17">
      <c r="A7" s="415"/>
      <c r="B7" s="415"/>
      <c r="C7" s="415"/>
      <c r="D7" s="415"/>
      <c r="E7" s="415"/>
      <c r="F7" s="415"/>
      <c r="G7" s="415"/>
      <c r="H7" s="415"/>
      <c r="I7" s="415"/>
      <c r="J7" s="415"/>
      <c r="K7" s="415"/>
      <c r="L7" s="415"/>
      <c r="M7" s="73"/>
      <c r="N7" s="73"/>
      <c r="O7" s="73"/>
      <c r="P7" s="73"/>
      <c r="Q7" s="73"/>
    </row>
    <row r="8" spans="1:17">
      <c r="A8" s="415"/>
      <c r="B8" s="415"/>
      <c r="C8" s="415"/>
      <c r="D8" s="415"/>
      <c r="E8" s="415"/>
      <c r="F8" s="415"/>
      <c r="G8" s="415"/>
      <c r="H8" s="415"/>
      <c r="I8" s="415"/>
      <c r="J8" s="415"/>
      <c r="K8" s="415"/>
      <c r="L8" s="415"/>
      <c r="M8" s="73"/>
      <c r="N8" s="73"/>
      <c r="O8" s="73"/>
      <c r="P8" s="73"/>
      <c r="Q8" s="73"/>
    </row>
    <row r="9" spans="1:17">
      <c r="A9" s="415"/>
      <c r="B9" s="415"/>
      <c r="C9" s="415"/>
      <c r="D9" s="415"/>
      <c r="E9" s="415"/>
      <c r="F9" s="415"/>
      <c r="G9" s="415"/>
      <c r="H9" s="415"/>
      <c r="I9" s="415"/>
      <c r="J9" s="415"/>
      <c r="K9" s="415"/>
      <c r="L9" s="415"/>
      <c r="M9" s="73"/>
      <c r="N9" s="73"/>
      <c r="O9" s="73"/>
      <c r="P9" s="73"/>
      <c r="Q9" s="73"/>
    </row>
    <row r="10" spans="1:17">
      <c r="A10" s="415"/>
      <c r="B10" s="415"/>
      <c r="C10" s="415"/>
      <c r="D10" s="415"/>
      <c r="E10" s="415"/>
      <c r="F10" s="415"/>
      <c r="G10" s="415"/>
      <c r="H10" s="415"/>
      <c r="I10" s="415"/>
      <c r="J10" s="415"/>
      <c r="K10" s="415"/>
      <c r="L10" s="415"/>
      <c r="M10" s="73"/>
      <c r="N10" s="73"/>
      <c r="O10" s="73"/>
      <c r="P10" s="73"/>
      <c r="Q10" s="73"/>
    </row>
    <row r="11" spans="1:17">
      <c r="A11" s="415"/>
      <c r="B11" s="415"/>
      <c r="C11" s="415"/>
      <c r="D11" s="415"/>
      <c r="E11" s="415"/>
      <c r="F11" s="415"/>
      <c r="G11" s="415"/>
      <c r="H11" s="415"/>
      <c r="I11" s="415"/>
      <c r="J11" s="415"/>
      <c r="K11" s="415"/>
      <c r="L11" s="415"/>
      <c r="M11" s="73"/>
      <c r="N11" s="73"/>
      <c r="O11" s="73"/>
      <c r="P11" s="73"/>
      <c r="Q11" s="73"/>
    </row>
    <row r="12" spans="1:17">
      <c r="A12" s="415"/>
      <c r="B12" s="415"/>
      <c r="C12" s="415"/>
      <c r="D12" s="415"/>
      <c r="E12" s="415"/>
      <c r="F12" s="415"/>
      <c r="G12" s="415"/>
      <c r="H12" s="415"/>
      <c r="I12" s="415"/>
      <c r="J12" s="415"/>
      <c r="K12" s="415"/>
      <c r="L12" s="415"/>
      <c r="M12" s="73"/>
      <c r="N12" s="73"/>
      <c r="O12" s="73"/>
      <c r="P12" s="73"/>
      <c r="Q12" s="73"/>
    </row>
    <row r="13" spans="1:17">
      <c r="A13" s="415"/>
      <c r="B13" s="415"/>
      <c r="C13" s="415"/>
      <c r="D13" s="415"/>
      <c r="E13" s="415"/>
      <c r="F13" s="415"/>
      <c r="G13" s="415"/>
      <c r="H13" s="415"/>
      <c r="I13" s="415"/>
      <c r="J13" s="415"/>
      <c r="K13" s="415"/>
      <c r="L13" s="415"/>
      <c r="M13" s="73"/>
      <c r="N13" s="73"/>
      <c r="O13" s="73"/>
      <c r="P13" s="73"/>
      <c r="Q13" s="73"/>
    </row>
    <row r="14" spans="1:17">
      <c r="A14" s="415"/>
      <c r="B14" s="415"/>
      <c r="C14" s="415"/>
      <c r="D14" s="415"/>
      <c r="E14" s="415"/>
      <c r="F14" s="415"/>
      <c r="G14" s="415"/>
      <c r="H14" s="415"/>
      <c r="I14" s="415"/>
      <c r="J14" s="415"/>
      <c r="K14" s="415"/>
      <c r="L14" s="415"/>
      <c r="M14" s="73"/>
      <c r="N14" s="73"/>
      <c r="O14" s="73"/>
      <c r="P14" s="73"/>
      <c r="Q14" s="73"/>
    </row>
    <row r="15" spans="1:17">
      <c r="A15" s="415"/>
      <c r="B15" s="415"/>
      <c r="C15" s="415"/>
      <c r="D15" s="415"/>
      <c r="E15" s="415"/>
      <c r="F15" s="415"/>
      <c r="G15" s="415"/>
      <c r="H15" s="415"/>
      <c r="I15" s="415"/>
      <c r="J15" s="415"/>
      <c r="K15" s="415"/>
      <c r="L15" s="415"/>
      <c r="M15" s="73"/>
      <c r="N15" s="73"/>
      <c r="O15" s="73"/>
      <c r="P15" s="73"/>
      <c r="Q15" s="73"/>
    </row>
    <row r="16" spans="1:17">
      <c r="A16" s="415"/>
      <c r="B16" s="415"/>
      <c r="C16" s="415"/>
      <c r="D16" s="415"/>
      <c r="E16" s="415"/>
      <c r="F16" s="415"/>
      <c r="G16" s="415"/>
      <c r="H16" s="415"/>
      <c r="I16" s="415"/>
      <c r="J16" s="415"/>
      <c r="K16" s="415"/>
      <c r="L16" s="415"/>
      <c r="M16" s="73"/>
      <c r="N16" s="73"/>
      <c r="O16" s="73"/>
      <c r="P16" s="73"/>
      <c r="Q16" s="73"/>
    </row>
    <row r="17" spans="1:17">
      <c r="A17" s="415"/>
      <c r="B17" s="415"/>
      <c r="C17" s="415"/>
      <c r="D17" s="415"/>
      <c r="E17" s="415"/>
      <c r="F17" s="415"/>
      <c r="G17" s="415"/>
      <c r="H17" s="415"/>
      <c r="I17" s="415"/>
      <c r="J17" s="415"/>
      <c r="K17" s="415"/>
      <c r="L17" s="415"/>
      <c r="M17" s="73"/>
      <c r="N17" s="73"/>
      <c r="O17" s="73"/>
      <c r="P17" s="73"/>
      <c r="Q17" s="73"/>
    </row>
    <row r="18" spans="1:17">
      <c r="A18" s="415"/>
      <c r="B18" s="415"/>
      <c r="C18" s="415"/>
      <c r="D18" s="415"/>
      <c r="E18" s="415"/>
      <c r="F18" s="415"/>
      <c r="G18" s="415"/>
      <c r="H18" s="415"/>
      <c r="I18" s="415"/>
      <c r="J18" s="415"/>
      <c r="K18" s="415"/>
      <c r="L18" s="415"/>
      <c r="M18" s="73"/>
      <c r="N18" s="73"/>
      <c r="O18" s="73"/>
      <c r="P18" s="73"/>
      <c r="Q18" s="73"/>
    </row>
    <row r="19" spans="1:17">
      <c r="A19" s="415"/>
      <c r="B19" s="415"/>
      <c r="C19" s="415"/>
      <c r="D19" s="415"/>
      <c r="E19" s="415"/>
      <c r="F19" s="415"/>
      <c r="G19" s="415"/>
      <c r="H19" s="415"/>
      <c r="I19" s="415"/>
      <c r="J19" s="415"/>
      <c r="K19" s="415"/>
      <c r="L19" s="415"/>
      <c r="M19" s="73"/>
      <c r="N19" s="73"/>
      <c r="O19" s="73"/>
      <c r="P19" s="73"/>
      <c r="Q19" s="73"/>
    </row>
    <row r="20" spans="1:17">
      <c r="A20" s="415"/>
      <c r="B20" s="415"/>
      <c r="C20" s="415"/>
      <c r="D20" s="415"/>
      <c r="E20" s="415"/>
      <c r="F20" s="415"/>
      <c r="G20" s="415"/>
      <c r="H20" s="415"/>
      <c r="I20" s="415"/>
      <c r="J20" s="415"/>
      <c r="K20" s="415"/>
      <c r="L20" s="415"/>
      <c r="M20" s="73"/>
      <c r="N20" s="73"/>
      <c r="O20" s="73"/>
      <c r="P20" s="73"/>
      <c r="Q20" s="73"/>
    </row>
    <row r="21" spans="1:17">
      <c r="A21" s="415"/>
      <c r="B21" s="415"/>
      <c r="C21" s="415"/>
      <c r="D21" s="415"/>
      <c r="E21" s="415"/>
      <c r="F21" s="415"/>
      <c r="G21" s="415"/>
      <c r="H21" s="415"/>
      <c r="I21" s="415"/>
      <c r="J21" s="415"/>
      <c r="K21" s="415"/>
      <c r="L21" s="415"/>
      <c r="M21" s="73"/>
      <c r="N21" s="73"/>
      <c r="O21" s="73"/>
      <c r="P21" s="73"/>
      <c r="Q21" s="73"/>
    </row>
    <row r="22" spans="1:17">
      <c r="A22" s="415"/>
      <c r="B22" s="415"/>
      <c r="C22" s="415"/>
      <c r="D22" s="415"/>
      <c r="E22" s="415"/>
      <c r="F22" s="415"/>
      <c r="G22" s="415"/>
      <c r="H22" s="415"/>
      <c r="I22" s="415"/>
      <c r="J22" s="415"/>
      <c r="K22" s="415"/>
      <c r="L22" s="415"/>
      <c r="M22" s="73"/>
      <c r="N22" s="73"/>
      <c r="O22" s="73"/>
      <c r="P22" s="73"/>
      <c r="Q22" s="73"/>
    </row>
    <row r="23" spans="1:17">
      <c r="A23" s="415"/>
      <c r="B23" s="415"/>
      <c r="C23" s="415"/>
      <c r="D23" s="415"/>
      <c r="E23" s="415"/>
      <c r="F23" s="415"/>
      <c r="G23" s="415"/>
      <c r="H23" s="415"/>
      <c r="I23" s="415"/>
      <c r="J23" s="415"/>
      <c r="K23" s="415"/>
      <c r="L23" s="415"/>
      <c r="M23" s="73"/>
      <c r="N23" s="73"/>
      <c r="O23" s="73"/>
      <c r="P23" s="73"/>
      <c r="Q23" s="73"/>
    </row>
    <row r="24" spans="1:17">
      <c r="A24" s="415"/>
      <c r="B24" s="415"/>
      <c r="C24" s="415"/>
      <c r="D24" s="415"/>
      <c r="E24" s="415"/>
      <c r="F24" s="415"/>
      <c r="G24" s="415"/>
      <c r="H24" s="415"/>
      <c r="I24" s="415"/>
      <c r="J24" s="415"/>
      <c r="K24" s="415"/>
      <c r="L24" s="415"/>
      <c r="M24" s="73"/>
      <c r="N24" s="73"/>
      <c r="O24" s="73"/>
      <c r="P24" s="73"/>
      <c r="Q24" s="73"/>
    </row>
    <row r="25" spans="1:17">
      <c r="A25" s="415"/>
      <c r="B25" s="415"/>
      <c r="C25" s="415"/>
      <c r="D25" s="415"/>
      <c r="E25" s="415"/>
      <c r="F25" s="415"/>
      <c r="G25" s="415"/>
      <c r="H25" s="415"/>
      <c r="I25" s="415"/>
      <c r="J25" s="415"/>
      <c r="K25" s="415"/>
      <c r="L25" s="415"/>
      <c r="M25" s="73"/>
      <c r="N25" s="73"/>
      <c r="O25" s="73"/>
      <c r="P25" s="73"/>
      <c r="Q25" s="73"/>
    </row>
    <row r="26" spans="1:17">
      <c r="A26" s="415"/>
      <c r="B26" s="415"/>
      <c r="C26" s="415"/>
      <c r="D26" s="415"/>
      <c r="E26" s="415"/>
      <c r="F26" s="415"/>
      <c r="G26" s="415"/>
      <c r="H26" s="415"/>
      <c r="I26" s="415"/>
      <c r="J26" s="415"/>
      <c r="K26" s="415"/>
      <c r="L26" s="415"/>
      <c r="M26" s="73"/>
      <c r="N26" s="73"/>
      <c r="O26" s="73"/>
      <c r="P26" s="73"/>
      <c r="Q26" s="73"/>
    </row>
    <row r="27" spans="1:17">
      <c r="A27" s="415"/>
      <c r="B27" s="415"/>
      <c r="C27" s="415"/>
      <c r="D27" s="415"/>
      <c r="E27" s="415"/>
      <c r="F27" s="415"/>
      <c r="G27" s="415"/>
      <c r="H27" s="415"/>
      <c r="I27" s="415"/>
      <c r="J27" s="415"/>
      <c r="K27" s="415"/>
      <c r="L27" s="415"/>
      <c r="M27" s="73"/>
      <c r="N27" s="73"/>
      <c r="O27" s="73"/>
      <c r="P27" s="73"/>
      <c r="Q27" s="73"/>
    </row>
    <row r="28" spans="1:17">
      <c r="A28" s="415"/>
      <c r="B28" s="415"/>
      <c r="C28" s="415"/>
      <c r="D28" s="415"/>
      <c r="E28" s="415"/>
      <c r="F28" s="415"/>
      <c r="G28" s="415"/>
      <c r="H28" s="415"/>
      <c r="I28" s="415"/>
      <c r="J28" s="415"/>
      <c r="K28" s="415"/>
      <c r="L28" s="415"/>
      <c r="M28" s="73"/>
      <c r="N28" s="73"/>
      <c r="O28" s="73"/>
      <c r="P28" s="73"/>
      <c r="Q28" s="73"/>
    </row>
    <row r="29" spans="1:17">
      <c r="A29" s="415"/>
      <c r="B29" s="415"/>
      <c r="C29" s="415"/>
      <c r="D29" s="415"/>
      <c r="E29" s="415"/>
      <c r="F29" s="415"/>
      <c r="G29" s="415"/>
      <c r="H29" s="415"/>
      <c r="I29" s="415"/>
      <c r="J29" s="415"/>
      <c r="K29" s="415"/>
      <c r="L29" s="415"/>
      <c r="M29" s="73"/>
      <c r="N29" s="73"/>
      <c r="O29" s="73"/>
      <c r="P29" s="73"/>
      <c r="Q29" s="73"/>
    </row>
    <row r="30" spans="1:17">
      <c r="A30" s="415"/>
      <c r="B30" s="415"/>
      <c r="C30" s="415"/>
      <c r="D30" s="415"/>
      <c r="E30" s="415"/>
      <c r="F30" s="415"/>
      <c r="G30" s="415"/>
      <c r="H30" s="415"/>
      <c r="I30" s="415"/>
      <c r="J30" s="415"/>
      <c r="K30" s="415"/>
      <c r="L30" s="415"/>
      <c r="M30" s="73"/>
      <c r="N30" s="73"/>
      <c r="O30" s="73"/>
      <c r="P30" s="73"/>
      <c r="Q30" s="73"/>
    </row>
    <row r="31" spans="1:17">
      <c r="A31" s="415"/>
      <c r="B31" s="415"/>
      <c r="C31" s="415"/>
      <c r="D31" s="415"/>
      <c r="E31" s="415"/>
      <c r="F31" s="415"/>
      <c r="G31" s="415"/>
      <c r="H31" s="415"/>
      <c r="I31" s="415"/>
      <c r="J31" s="415"/>
      <c r="K31" s="415"/>
      <c r="L31" s="415"/>
      <c r="M31" s="73"/>
      <c r="N31" s="73"/>
      <c r="O31" s="73"/>
      <c r="P31" s="73"/>
      <c r="Q31" s="73"/>
    </row>
    <row r="32" spans="1:17">
      <c r="A32" s="415"/>
      <c r="B32" s="415"/>
      <c r="C32" s="415"/>
      <c r="D32" s="415"/>
      <c r="E32" s="415"/>
      <c r="F32" s="415"/>
      <c r="G32" s="415"/>
      <c r="H32" s="415"/>
      <c r="I32" s="415"/>
      <c r="J32" s="415"/>
      <c r="K32" s="415"/>
      <c r="L32" s="415"/>
      <c r="M32" s="73"/>
      <c r="N32" s="73"/>
      <c r="O32" s="73"/>
      <c r="P32" s="73"/>
      <c r="Q32" s="73"/>
    </row>
    <row r="33" spans="1:17">
      <c r="A33" s="415"/>
      <c r="B33" s="415"/>
      <c r="C33" s="415"/>
      <c r="D33" s="415"/>
      <c r="E33" s="415"/>
      <c r="F33" s="415"/>
      <c r="G33" s="415"/>
      <c r="H33" s="415"/>
      <c r="I33" s="415"/>
      <c r="J33" s="415"/>
      <c r="K33" s="415"/>
      <c r="L33" s="415"/>
      <c r="M33" s="73"/>
      <c r="N33" s="73"/>
      <c r="O33" s="73"/>
      <c r="P33" s="73"/>
      <c r="Q33" s="73"/>
    </row>
    <row r="34" spans="1:17">
      <c r="A34" s="415"/>
      <c r="B34" s="415"/>
      <c r="C34" s="415"/>
      <c r="D34" s="415"/>
      <c r="E34" s="415"/>
      <c r="F34" s="415"/>
      <c r="G34" s="415"/>
      <c r="H34" s="415"/>
      <c r="I34" s="415"/>
      <c r="J34" s="415"/>
      <c r="K34" s="415"/>
      <c r="L34" s="415"/>
      <c r="M34" s="73"/>
      <c r="N34" s="73"/>
      <c r="O34" s="73"/>
      <c r="P34" s="73"/>
      <c r="Q34" s="73"/>
    </row>
    <row r="35" spans="1:17">
      <c r="A35" s="415"/>
      <c r="B35" s="415"/>
      <c r="C35" s="415"/>
      <c r="D35" s="415"/>
      <c r="E35" s="415"/>
      <c r="F35" s="415"/>
      <c r="G35" s="415"/>
      <c r="H35" s="415"/>
      <c r="I35" s="415"/>
      <c r="J35" s="415"/>
      <c r="K35" s="415"/>
      <c r="L35" s="415"/>
      <c r="M35" s="73"/>
      <c r="N35" s="73"/>
      <c r="O35" s="73"/>
      <c r="P35" s="73"/>
      <c r="Q35" s="73"/>
    </row>
    <row r="36" spans="1:17">
      <c r="A36" s="415"/>
      <c r="B36" s="415"/>
      <c r="C36" s="415"/>
      <c r="D36" s="415"/>
      <c r="E36" s="415"/>
      <c r="F36" s="415"/>
      <c r="G36" s="415"/>
      <c r="H36" s="415"/>
      <c r="I36" s="415"/>
      <c r="J36" s="415"/>
      <c r="K36" s="415"/>
      <c r="L36" s="415"/>
      <c r="M36" s="73"/>
      <c r="N36" s="73"/>
      <c r="O36" s="73"/>
      <c r="P36" s="73"/>
      <c r="Q36" s="73"/>
    </row>
    <row r="37" spans="1:17">
      <c r="A37" s="415"/>
      <c r="B37" s="415"/>
      <c r="C37" s="415"/>
      <c r="D37" s="415"/>
      <c r="E37" s="415"/>
      <c r="F37" s="415"/>
      <c r="G37" s="415"/>
      <c r="H37" s="415"/>
      <c r="I37" s="415"/>
      <c r="J37" s="415"/>
      <c r="K37" s="415"/>
      <c r="L37" s="415"/>
      <c r="M37" s="73"/>
      <c r="N37" s="73"/>
      <c r="O37" s="73"/>
      <c r="P37" s="73"/>
      <c r="Q37" s="73"/>
    </row>
    <row r="38" spans="1:17">
      <c r="A38" s="415"/>
      <c r="B38" s="415"/>
      <c r="C38" s="415"/>
      <c r="D38" s="415"/>
      <c r="E38" s="415"/>
      <c r="F38" s="415"/>
      <c r="G38" s="415"/>
      <c r="H38" s="415"/>
      <c r="I38" s="415"/>
      <c r="J38" s="415"/>
      <c r="K38" s="415"/>
      <c r="L38" s="415"/>
      <c r="M38" s="73"/>
      <c r="N38" s="73"/>
      <c r="O38" s="73"/>
      <c r="P38" s="73"/>
      <c r="Q38" s="73"/>
    </row>
    <row r="39" spans="1:17">
      <c r="A39" s="415"/>
      <c r="B39" s="415"/>
      <c r="C39" s="415"/>
      <c r="D39" s="415"/>
      <c r="E39" s="415"/>
      <c r="F39" s="415"/>
      <c r="G39" s="415"/>
      <c r="H39" s="415"/>
      <c r="I39" s="415"/>
      <c r="J39" s="415"/>
      <c r="K39" s="415"/>
      <c r="L39" s="415"/>
      <c r="M39" s="73"/>
      <c r="N39" s="73"/>
      <c r="O39" s="73"/>
      <c r="P39" s="73"/>
      <c r="Q39" s="73"/>
    </row>
    <row r="40" spans="1:17">
      <c r="A40" s="415"/>
      <c r="B40" s="415"/>
      <c r="C40" s="415"/>
      <c r="D40" s="415"/>
      <c r="E40" s="415"/>
      <c r="F40" s="415"/>
      <c r="G40" s="415"/>
      <c r="H40" s="415"/>
      <c r="I40" s="415"/>
      <c r="J40" s="415"/>
      <c r="K40" s="415"/>
      <c r="L40" s="415"/>
      <c r="M40" s="73"/>
      <c r="N40" s="73"/>
      <c r="O40" s="73"/>
      <c r="P40" s="73"/>
      <c r="Q40" s="73"/>
    </row>
    <row r="41" spans="1:17">
      <c r="A41" s="415"/>
      <c r="B41" s="415"/>
      <c r="C41" s="415"/>
      <c r="D41" s="415"/>
      <c r="E41" s="415"/>
      <c r="F41" s="415"/>
      <c r="G41" s="415"/>
      <c r="H41" s="415"/>
      <c r="I41" s="415"/>
      <c r="J41" s="415"/>
      <c r="K41" s="415"/>
      <c r="L41" s="415"/>
      <c r="M41" s="73"/>
      <c r="N41" s="73"/>
      <c r="O41" s="73"/>
      <c r="P41" s="73"/>
      <c r="Q41" s="73"/>
    </row>
    <row r="42" spans="1:17">
      <c r="A42" s="415"/>
      <c r="B42" s="415"/>
      <c r="C42" s="415"/>
      <c r="D42" s="415"/>
      <c r="E42" s="415"/>
      <c r="F42" s="415"/>
      <c r="G42" s="415"/>
      <c r="H42" s="415"/>
      <c r="I42" s="415"/>
      <c r="J42" s="415"/>
      <c r="K42" s="415"/>
      <c r="L42" s="415"/>
      <c r="M42" s="73"/>
      <c r="N42" s="73"/>
      <c r="O42" s="73"/>
      <c r="P42" s="73"/>
      <c r="Q42" s="73"/>
    </row>
    <row r="43" spans="1:17">
      <c r="A43" s="415"/>
      <c r="B43" s="415"/>
      <c r="C43" s="415"/>
      <c r="D43" s="415"/>
      <c r="E43" s="415"/>
      <c r="F43" s="415"/>
      <c r="G43" s="415"/>
      <c r="H43" s="415"/>
      <c r="I43" s="415"/>
      <c r="J43" s="415"/>
      <c r="K43" s="415"/>
      <c r="L43" s="415"/>
      <c r="M43" s="73"/>
      <c r="N43" s="73"/>
      <c r="O43" s="73"/>
      <c r="P43" s="73"/>
      <c r="Q43" s="73"/>
    </row>
    <row r="44" spans="1:17">
      <c r="A44" s="415"/>
      <c r="B44" s="415"/>
      <c r="C44" s="415"/>
      <c r="D44" s="415"/>
      <c r="E44" s="415"/>
      <c r="F44" s="415"/>
      <c r="G44" s="415"/>
      <c r="H44" s="415"/>
      <c r="I44" s="415"/>
      <c r="J44" s="415"/>
      <c r="K44" s="415"/>
      <c r="L44" s="415"/>
      <c r="M44" s="73"/>
      <c r="N44" s="73"/>
      <c r="O44" s="73"/>
      <c r="P44" s="73"/>
      <c r="Q44" s="73"/>
    </row>
    <row r="45" spans="1:17">
      <c r="A45" s="415"/>
      <c r="B45" s="415"/>
      <c r="C45" s="415"/>
      <c r="D45" s="415"/>
      <c r="E45" s="415"/>
      <c r="F45" s="415"/>
      <c r="G45" s="415"/>
      <c r="H45" s="415"/>
      <c r="I45" s="415"/>
      <c r="J45" s="415"/>
      <c r="K45" s="415"/>
      <c r="L45" s="415"/>
      <c r="M45" s="73"/>
      <c r="N45" s="73"/>
      <c r="O45" s="73"/>
      <c r="P45" s="73"/>
      <c r="Q45" s="73"/>
    </row>
    <row r="46" spans="1:17">
      <c r="A46" s="415"/>
      <c r="B46" s="415"/>
      <c r="C46" s="415"/>
      <c r="D46" s="415"/>
      <c r="E46" s="415"/>
      <c r="F46" s="415"/>
      <c r="G46" s="415"/>
      <c r="H46" s="415"/>
      <c r="I46" s="415"/>
      <c r="J46" s="415"/>
      <c r="K46" s="415"/>
      <c r="L46" s="415"/>
      <c r="M46" s="73"/>
      <c r="N46" s="73"/>
      <c r="O46" s="73"/>
      <c r="P46" s="73"/>
      <c r="Q46" s="73"/>
    </row>
    <row r="47" spans="1:17">
      <c r="A47" s="415"/>
      <c r="B47" s="415"/>
      <c r="C47" s="415"/>
      <c r="D47" s="415"/>
      <c r="E47" s="415"/>
      <c r="F47" s="415"/>
      <c r="G47" s="415"/>
      <c r="H47" s="415"/>
      <c r="I47" s="415"/>
      <c r="J47" s="415"/>
      <c r="K47" s="415"/>
      <c r="L47" s="415"/>
      <c r="M47" s="73"/>
      <c r="N47" s="73"/>
      <c r="O47" s="73"/>
      <c r="P47" s="73"/>
      <c r="Q47" s="73"/>
    </row>
    <row r="48" spans="1:17">
      <c r="A48" s="415"/>
      <c r="B48" s="415"/>
      <c r="C48" s="415"/>
      <c r="D48" s="415"/>
      <c r="E48" s="415"/>
      <c r="F48" s="415"/>
      <c r="G48" s="415"/>
      <c r="H48" s="415"/>
      <c r="I48" s="415"/>
      <c r="J48" s="415"/>
      <c r="K48" s="415"/>
      <c r="L48" s="415"/>
      <c r="M48" s="73"/>
      <c r="N48" s="73"/>
      <c r="O48" s="73"/>
      <c r="P48" s="73"/>
      <c r="Q48" s="73"/>
    </row>
    <row r="49" spans="1:17">
      <c r="A49" s="415"/>
      <c r="B49" s="415"/>
      <c r="C49" s="415"/>
      <c r="D49" s="415"/>
      <c r="E49" s="415"/>
      <c r="F49" s="415"/>
      <c r="G49" s="415"/>
      <c r="H49" s="415"/>
      <c r="I49" s="415"/>
      <c r="J49" s="415"/>
      <c r="K49" s="415"/>
      <c r="L49" s="415"/>
      <c r="M49" s="73"/>
      <c r="N49" s="73"/>
      <c r="O49" s="73"/>
      <c r="P49" s="73"/>
      <c r="Q49" s="73"/>
    </row>
    <row r="50" spans="1:17">
      <c r="A50" s="415"/>
      <c r="B50" s="415"/>
      <c r="C50" s="415"/>
      <c r="D50" s="415"/>
      <c r="E50" s="415"/>
      <c r="F50" s="415"/>
      <c r="G50" s="415"/>
      <c r="H50" s="415"/>
      <c r="I50" s="415"/>
      <c r="J50" s="415"/>
      <c r="K50" s="415"/>
      <c r="L50" s="415"/>
      <c r="M50" s="73"/>
      <c r="N50" s="73"/>
      <c r="O50" s="73"/>
      <c r="P50" s="73"/>
      <c r="Q50" s="73"/>
    </row>
    <row r="51" spans="1:17">
      <c r="A51" s="415"/>
      <c r="B51" s="415"/>
      <c r="C51" s="415"/>
      <c r="D51" s="415"/>
      <c r="E51" s="415"/>
      <c r="F51" s="415"/>
      <c r="G51" s="415"/>
      <c r="H51" s="415"/>
      <c r="I51" s="415"/>
      <c r="J51" s="415"/>
      <c r="K51" s="415"/>
      <c r="L51" s="415"/>
      <c r="M51" s="73"/>
      <c r="N51" s="73"/>
      <c r="O51" s="73"/>
      <c r="P51" s="73"/>
      <c r="Q51" s="73"/>
    </row>
    <row r="52" spans="1:17">
      <c r="A52" s="415"/>
      <c r="B52" s="415"/>
      <c r="C52" s="415"/>
      <c r="D52" s="415"/>
      <c r="E52" s="415"/>
      <c r="F52" s="415"/>
      <c r="G52" s="415"/>
      <c r="H52" s="415"/>
      <c r="I52" s="415"/>
      <c r="J52" s="415"/>
      <c r="K52" s="415"/>
      <c r="L52" s="415"/>
      <c r="M52" s="73"/>
      <c r="N52" s="73"/>
      <c r="O52" s="73"/>
      <c r="P52" s="73"/>
      <c r="Q52" s="73"/>
    </row>
    <row r="53" spans="1:17">
      <c r="A53" s="415"/>
      <c r="B53" s="415"/>
      <c r="C53" s="415"/>
      <c r="D53" s="415"/>
      <c r="E53" s="415"/>
      <c r="F53" s="415"/>
      <c r="G53" s="415"/>
      <c r="H53" s="415"/>
      <c r="I53" s="415"/>
      <c r="J53" s="415"/>
      <c r="K53" s="415"/>
      <c r="L53" s="415"/>
      <c r="M53" s="73"/>
      <c r="N53" s="73"/>
      <c r="O53" s="73"/>
      <c r="P53" s="73"/>
      <c r="Q53" s="73"/>
    </row>
    <row r="54" spans="1:17">
      <c r="A54" s="415"/>
      <c r="B54" s="415"/>
      <c r="C54" s="415"/>
      <c r="D54" s="415"/>
      <c r="E54" s="415"/>
      <c r="F54" s="415"/>
      <c r="G54" s="415"/>
      <c r="H54" s="415"/>
      <c r="I54" s="415"/>
      <c r="J54" s="415"/>
      <c r="K54" s="415"/>
      <c r="L54" s="415"/>
      <c r="M54" s="73"/>
      <c r="N54" s="73"/>
      <c r="O54" s="73"/>
      <c r="P54" s="73"/>
      <c r="Q54" s="73"/>
    </row>
    <row r="55" spans="1:17">
      <c r="A55" s="415"/>
      <c r="B55" s="415"/>
      <c r="C55" s="415"/>
      <c r="D55" s="415"/>
      <c r="E55" s="415"/>
      <c r="F55" s="415"/>
      <c r="G55" s="415"/>
      <c r="H55" s="415"/>
      <c r="I55" s="415"/>
      <c r="J55" s="415"/>
      <c r="K55" s="415"/>
      <c r="L55" s="415"/>
      <c r="M55" s="73"/>
      <c r="N55" s="73"/>
      <c r="O55" s="73"/>
      <c r="P55" s="73"/>
      <c r="Q55" s="73"/>
    </row>
    <row r="56" spans="1:17">
      <c r="A56" s="415"/>
      <c r="B56" s="415"/>
      <c r="C56" s="415"/>
      <c r="D56" s="415"/>
      <c r="E56" s="415"/>
      <c r="F56" s="415"/>
      <c r="G56" s="415"/>
      <c r="H56" s="415"/>
      <c r="I56" s="415"/>
      <c r="J56" s="415"/>
      <c r="K56" s="415"/>
      <c r="L56" s="415"/>
      <c r="M56" s="73"/>
      <c r="N56" s="73"/>
      <c r="O56" s="73"/>
      <c r="P56" s="73"/>
      <c r="Q56" s="73"/>
    </row>
    <row r="57" spans="1:17">
      <c r="A57" s="415"/>
      <c r="B57" s="415"/>
      <c r="C57" s="415"/>
      <c r="D57" s="415"/>
      <c r="E57" s="415"/>
      <c r="F57" s="415"/>
      <c r="G57" s="415"/>
      <c r="H57" s="415"/>
      <c r="I57" s="415"/>
      <c r="J57" s="415"/>
      <c r="K57" s="415"/>
      <c r="L57" s="415"/>
      <c r="M57" s="73"/>
      <c r="N57" s="73"/>
      <c r="O57" s="73"/>
      <c r="P57" s="73"/>
      <c r="Q57" s="73"/>
    </row>
    <row r="58" spans="1:17">
      <c r="A58" s="415"/>
      <c r="B58" s="415"/>
      <c r="C58" s="415"/>
      <c r="D58" s="415"/>
      <c r="E58" s="415"/>
      <c r="F58" s="415"/>
      <c r="G58" s="415"/>
      <c r="H58" s="415"/>
      <c r="I58" s="415"/>
      <c r="J58" s="415"/>
      <c r="K58" s="415"/>
      <c r="L58" s="415"/>
      <c r="M58" s="73"/>
      <c r="N58" s="73"/>
      <c r="O58" s="73"/>
      <c r="P58" s="73"/>
      <c r="Q58" s="73"/>
    </row>
    <row r="59" spans="1:17">
      <c r="A59" s="415"/>
      <c r="B59" s="415"/>
      <c r="C59" s="415"/>
      <c r="D59" s="415"/>
      <c r="E59" s="415"/>
      <c r="F59" s="415"/>
      <c r="G59" s="415"/>
      <c r="H59" s="415"/>
      <c r="I59" s="415"/>
      <c r="J59" s="415"/>
      <c r="K59" s="415"/>
      <c r="L59" s="415"/>
      <c r="M59" s="73"/>
      <c r="N59" s="73"/>
      <c r="O59" s="73"/>
      <c r="P59" s="73"/>
      <c r="Q59" s="73"/>
    </row>
    <row r="60" spans="1:17">
      <c r="A60" s="415"/>
      <c r="B60" s="415"/>
      <c r="C60" s="415"/>
      <c r="D60" s="415"/>
      <c r="E60" s="415"/>
      <c r="F60" s="415"/>
      <c r="G60" s="415"/>
      <c r="H60" s="415"/>
      <c r="I60" s="415"/>
      <c r="J60" s="415"/>
      <c r="K60" s="415"/>
      <c r="L60" s="415"/>
      <c r="M60" s="73"/>
      <c r="N60" s="73"/>
      <c r="O60" s="73"/>
      <c r="P60" s="73"/>
      <c r="Q60" s="73"/>
    </row>
    <row r="61" spans="1:17">
      <c r="A61" s="415"/>
      <c r="B61" s="415"/>
      <c r="C61" s="415"/>
      <c r="D61" s="415"/>
      <c r="E61" s="415"/>
      <c r="F61" s="415"/>
      <c r="G61" s="415"/>
      <c r="H61" s="415"/>
      <c r="I61" s="415"/>
      <c r="J61" s="415"/>
      <c r="K61" s="415"/>
      <c r="L61" s="415"/>
      <c r="M61" s="73"/>
      <c r="N61" s="73"/>
      <c r="O61" s="73"/>
      <c r="P61" s="73"/>
      <c r="Q61" s="73"/>
    </row>
    <row r="62" spans="1:17">
      <c r="A62" s="415"/>
      <c r="B62" s="415"/>
      <c r="C62" s="415"/>
      <c r="D62" s="415"/>
      <c r="E62" s="415"/>
      <c r="F62" s="415"/>
      <c r="G62" s="415"/>
      <c r="H62" s="415"/>
      <c r="I62" s="415"/>
      <c r="J62" s="415"/>
      <c r="K62" s="415"/>
      <c r="L62" s="415"/>
      <c r="M62" s="73"/>
      <c r="N62" s="73"/>
      <c r="O62" s="73"/>
      <c r="P62" s="73"/>
      <c r="Q62" s="73"/>
    </row>
    <row r="63" spans="1:17">
      <c r="A63" s="415"/>
      <c r="B63" s="415"/>
      <c r="C63" s="415"/>
      <c r="D63" s="415"/>
      <c r="E63" s="415"/>
      <c r="F63" s="415"/>
      <c r="G63" s="415"/>
      <c r="H63" s="415"/>
      <c r="I63" s="415"/>
      <c r="J63" s="415"/>
      <c r="K63" s="415"/>
      <c r="L63" s="415"/>
      <c r="M63" s="73"/>
      <c r="N63" s="73"/>
      <c r="O63" s="73"/>
      <c r="P63" s="73"/>
      <c r="Q63" s="73"/>
    </row>
    <row r="64" spans="1:17">
      <c r="A64" s="415"/>
      <c r="B64" s="415"/>
      <c r="C64" s="415"/>
      <c r="D64" s="415"/>
      <c r="E64" s="415"/>
      <c r="F64" s="415"/>
      <c r="G64" s="415"/>
      <c r="H64" s="415"/>
      <c r="I64" s="415"/>
      <c r="J64" s="415"/>
      <c r="K64" s="415"/>
      <c r="L64" s="415"/>
      <c r="M64" s="73"/>
      <c r="N64" s="73"/>
      <c r="O64" s="73"/>
      <c r="P64" s="73"/>
      <c r="Q64" s="73"/>
    </row>
    <row r="65" spans="1:17">
      <c r="A65" s="415"/>
      <c r="B65" s="415"/>
      <c r="C65" s="415"/>
      <c r="D65" s="415"/>
      <c r="E65" s="415"/>
      <c r="F65" s="415"/>
      <c r="G65" s="415"/>
      <c r="H65" s="415"/>
      <c r="I65" s="415"/>
      <c r="J65" s="415"/>
      <c r="K65" s="415"/>
      <c r="L65" s="415"/>
      <c r="M65" s="73"/>
      <c r="N65" s="73"/>
      <c r="O65" s="73"/>
      <c r="P65" s="73"/>
      <c r="Q65" s="73"/>
    </row>
    <row r="66" spans="1:17">
      <c r="A66" s="415"/>
      <c r="B66" s="415"/>
      <c r="C66" s="415"/>
      <c r="D66" s="415"/>
      <c r="E66" s="415"/>
      <c r="F66" s="415"/>
      <c r="G66" s="415"/>
      <c r="H66" s="415"/>
      <c r="I66" s="415"/>
      <c r="J66" s="415"/>
      <c r="K66" s="415"/>
      <c r="L66" s="415"/>
      <c r="M66" s="73"/>
      <c r="N66" s="73"/>
      <c r="O66" s="73"/>
      <c r="P66" s="73"/>
      <c r="Q66" s="73"/>
    </row>
    <row r="67" spans="1:17">
      <c r="A67" s="415"/>
      <c r="B67" s="415"/>
      <c r="C67" s="415"/>
      <c r="D67" s="415"/>
      <c r="E67" s="415"/>
      <c r="F67" s="415"/>
      <c r="G67" s="415"/>
      <c r="H67" s="415"/>
      <c r="I67" s="415"/>
      <c r="J67" s="415"/>
      <c r="K67" s="415"/>
      <c r="L67" s="415"/>
      <c r="M67" s="73"/>
      <c r="N67" s="73"/>
      <c r="O67" s="73"/>
      <c r="P67" s="73"/>
      <c r="Q67" s="73"/>
    </row>
    <row r="68" spans="1:17">
      <c r="A68" s="415"/>
      <c r="B68" s="415"/>
      <c r="C68" s="415"/>
      <c r="D68" s="415"/>
      <c r="E68" s="415"/>
      <c r="F68" s="415"/>
      <c r="G68" s="415"/>
      <c r="H68" s="415"/>
      <c r="I68" s="415"/>
      <c r="J68" s="415"/>
      <c r="K68" s="415"/>
      <c r="L68" s="415"/>
      <c r="M68" s="73"/>
      <c r="N68" s="73"/>
      <c r="O68" s="73"/>
      <c r="P68" s="73"/>
      <c r="Q68" s="73"/>
    </row>
    <row r="69" spans="1:17">
      <c r="A69" s="415"/>
      <c r="B69" s="415"/>
      <c r="C69" s="415"/>
      <c r="D69" s="415"/>
      <c r="E69" s="415"/>
      <c r="F69" s="415"/>
      <c r="G69" s="415"/>
      <c r="H69" s="415"/>
      <c r="I69" s="415"/>
      <c r="J69" s="415"/>
      <c r="K69" s="415"/>
      <c r="L69" s="415"/>
      <c r="M69" s="73"/>
      <c r="N69" s="73"/>
      <c r="O69" s="73"/>
      <c r="P69" s="73"/>
      <c r="Q69" s="73"/>
    </row>
    <row r="70" spans="1:17">
      <c r="A70" s="415"/>
      <c r="B70" s="415"/>
      <c r="C70" s="415"/>
      <c r="D70" s="415"/>
      <c r="E70" s="415"/>
      <c r="F70" s="415"/>
      <c r="G70" s="415"/>
      <c r="H70" s="415"/>
      <c r="I70" s="415"/>
      <c r="J70" s="415"/>
      <c r="K70" s="415"/>
      <c r="L70" s="415"/>
      <c r="M70" s="73"/>
      <c r="N70" s="73"/>
      <c r="O70" s="73"/>
      <c r="P70" s="73"/>
      <c r="Q70" s="73"/>
    </row>
    <row r="71" spans="1:17">
      <c r="A71" s="415"/>
      <c r="B71" s="415"/>
      <c r="C71" s="415"/>
      <c r="D71" s="415"/>
      <c r="E71" s="415"/>
      <c r="F71" s="415"/>
      <c r="G71" s="415"/>
      <c r="H71" s="415"/>
      <c r="I71" s="415"/>
      <c r="J71" s="415"/>
      <c r="K71" s="415"/>
      <c r="L71" s="415"/>
      <c r="M71" s="73"/>
      <c r="N71" s="73"/>
      <c r="O71" s="73"/>
      <c r="P71" s="73"/>
      <c r="Q71" s="73"/>
    </row>
    <row r="72" spans="1:17">
      <c r="A72" s="415"/>
      <c r="B72" s="415"/>
      <c r="C72" s="415"/>
      <c r="D72" s="415"/>
      <c r="E72" s="415"/>
      <c r="F72" s="415"/>
      <c r="G72" s="415"/>
      <c r="H72" s="415"/>
      <c r="I72" s="415"/>
      <c r="J72" s="415"/>
      <c r="K72" s="415"/>
      <c r="L72" s="415"/>
      <c r="M72" s="73"/>
      <c r="N72" s="73"/>
      <c r="O72" s="73"/>
      <c r="P72" s="73"/>
      <c r="Q72" s="73"/>
    </row>
    <row r="73" spans="1:17">
      <c r="A73" s="415"/>
      <c r="B73" s="415"/>
      <c r="C73" s="415"/>
      <c r="D73" s="415"/>
      <c r="E73" s="415"/>
      <c r="F73" s="415"/>
      <c r="G73" s="415"/>
      <c r="H73" s="415"/>
      <c r="I73" s="415"/>
      <c r="J73" s="415"/>
      <c r="K73" s="415"/>
      <c r="L73" s="415"/>
      <c r="M73" s="73"/>
      <c r="N73" s="73"/>
      <c r="O73" s="73"/>
      <c r="P73" s="73"/>
      <c r="Q73" s="73"/>
    </row>
    <row r="74" spans="1:17">
      <c r="A74" s="415"/>
      <c r="B74" s="415"/>
      <c r="C74" s="415"/>
      <c r="D74" s="415"/>
      <c r="E74" s="415"/>
      <c r="F74" s="415"/>
      <c r="G74" s="415"/>
      <c r="H74" s="415"/>
      <c r="I74" s="415"/>
      <c r="J74" s="415"/>
      <c r="K74" s="415"/>
      <c r="L74" s="415"/>
      <c r="M74" s="73"/>
      <c r="N74" s="73"/>
      <c r="O74" s="73"/>
      <c r="P74" s="73"/>
      <c r="Q74" s="73"/>
    </row>
    <row r="75" spans="1:17">
      <c r="A75" s="415"/>
      <c r="B75" s="415"/>
      <c r="C75" s="415"/>
      <c r="D75" s="415"/>
      <c r="E75" s="415"/>
      <c r="F75" s="415"/>
      <c r="G75" s="415"/>
      <c r="H75" s="415"/>
      <c r="I75" s="415"/>
      <c r="J75" s="415"/>
      <c r="K75" s="415"/>
      <c r="L75" s="415"/>
      <c r="M75" s="73"/>
      <c r="N75" s="73"/>
      <c r="O75" s="73"/>
      <c r="P75" s="73"/>
      <c r="Q75" s="73"/>
    </row>
    <row r="76" spans="1:17">
      <c r="A76" s="415"/>
      <c r="B76" s="415"/>
      <c r="C76" s="415"/>
      <c r="D76" s="415"/>
      <c r="E76" s="415"/>
      <c r="F76" s="415"/>
      <c r="G76" s="415"/>
      <c r="H76" s="415"/>
      <c r="I76" s="415"/>
      <c r="J76" s="415"/>
      <c r="K76" s="415"/>
      <c r="L76" s="415"/>
      <c r="M76" s="73"/>
      <c r="N76" s="73"/>
      <c r="O76" s="73"/>
      <c r="P76" s="73"/>
      <c r="Q76" s="73"/>
    </row>
    <row r="77" spans="1:17">
      <c r="A77" s="415"/>
      <c r="B77" s="415"/>
      <c r="C77" s="415"/>
      <c r="D77" s="415"/>
      <c r="E77" s="415"/>
      <c r="F77" s="415"/>
      <c r="G77" s="415"/>
      <c r="H77" s="415"/>
      <c r="I77" s="415"/>
      <c r="J77" s="415"/>
      <c r="K77" s="415"/>
      <c r="L77" s="415"/>
      <c r="M77" s="73"/>
      <c r="N77" s="73"/>
      <c r="O77" s="73"/>
      <c r="P77" s="73"/>
      <c r="Q77" s="73"/>
    </row>
    <row r="78" spans="1:17">
      <c r="A78" s="415"/>
      <c r="B78" s="415"/>
      <c r="C78" s="415"/>
      <c r="D78" s="415"/>
      <c r="E78" s="415"/>
      <c r="F78" s="415"/>
      <c r="G78" s="415"/>
      <c r="H78" s="415"/>
      <c r="I78" s="415"/>
      <c r="J78" s="415"/>
      <c r="K78" s="415"/>
      <c r="L78" s="415"/>
      <c r="M78" s="73"/>
      <c r="N78" s="73"/>
      <c r="O78" s="73"/>
      <c r="P78" s="73"/>
      <c r="Q78" s="73"/>
    </row>
    <row r="79" spans="1:17">
      <c r="A79" s="415"/>
      <c r="B79" s="415"/>
      <c r="C79" s="415"/>
      <c r="D79" s="415"/>
      <c r="E79" s="415"/>
      <c r="F79" s="415"/>
      <c r="G79" s="415"/>
      <c r="H79" s="415"/>
      <c r="I79" s="415"/>
      <c r="J79" s="415"/>
      <c r="K79" s="415"/>
      <c r="L79" s="415"/>
      <c r="M79" s="73"/>
      <c r="N79" s="73"/>
      <c r="O79" s="73"/>
      <c r="P79" s="73"/>
      <c r="Q79" s="73"/>
    </row>
    <row r="80" spans="1:17" ht="13.25" customHeight="1">
      <c r="A80" s="415"/>
      <c r="B80" s="415"/>
      <c r="C80" s="415"/>
      <c r="D80" s="415"/>
      <c r="E80" s="415"/>
      <c r="F80" s="415"/>
      <c r="G80" s="415"/>
      <c r="H80" s="415"/>
      <c r="I80" s="415"/>
      <c r="J80" s="415"/>
      <c r="K80" s="415"/>
      <c r="L80" s="415"/>
      <c r="M80" s="73"/>
      <c r="N80" s="73"/>
      <c r="O80" s="73"/>
      <c r="P80" s="73"/>
      <c r="Q80" s="73"/>
    </row>
    <row r="81" spans="1:17" ht="3.65" customHeight="1">
      <c r="A81" s="415"/>
      <c r="B81" s="415"/>
      <c r="C81" s="415"/>
      <c r="D81" s="415"/>
      <c r="E81" s="415"/>
      <c r="F81" s="415"/>
      <c r="G81" s="415"/>
      <c r="H81" s="415"/>
      <c r="I81" s="415"/>
      <c r="J81" s="415"/>
      <c r="K81" s="415"/>
      <c r="L81" s="415"/>
      <c r="M81" s="73"/>
      <c r="N81" s="73"/>
      <c r="O81" s="73"/>
      <c r="P81" s="73"/>
      <c r="Q81" s="73"/>
    </row>
    <row r="82" spans="1:17">
      <c r="A82" s="415"/>
      <c r="B82" s="415"/>
      <c r="C82" s="415"/>
      <c r="D82" s="415"/>
      <c r="E82" s="415"/>
      <c r="F82" s="415"/>
      <c r="G82" s="415"/>
      <c r="H82" s="415"/>
      <c r="I82" s="415"/>
      <c r="J82" s="415"/>
      <c r="K82" s="415"/>
      <c r="L82" s="415"/>
      <c r="M82" s="73"/>
      <c r="N82" s="73"/>
      <c r="O82" s="73"/>
      <c r="P82" s="73"/>
      <c r="Q82" s="73"/>
    </row>
    <row r="83" spans="1:17">
      <c r="A83" s="415"/>
      <c r="B83" s="415"/>
      <c r="C83" s="415"/>
      <c r="D83" s="415"/>
      <c r="E83" s="415"/>
      <c r="F83" s="415"/>
      <c r="G83" s="415"/>
      <c r="H83" s="415"/>
      <c r="I83" s="415"/>
      <c r="J83" s="415"/>
      <c r="K83" s="415"/>
      <c r="L83" s="415"/>
      <c r="M83" s="73"/>
      <c r="N83" s="73"/>
      <c r="O83" s="73"/>
      <c r="P83" s="73"/>
      <c r="Q83" s="73"/>
    </row>
    <row r="84" spans="1:17">
      <c r="A84" s="415"/>
      <c r="B84" s="415"/>
      <c r="C84" s="415"/>
      <c r="D84" s="415"/>
      <c r="E84" s="415"/>
      <c r="F84" s="415"/>
      <c r="G84" s="415"/>
      <c r="H84" s="415"/>
      <c r="I84" s="415"/>
      <c r="J84" s="415"/>
      <c r="K84" s="415"/>
      <c r="L84" s="415"/>
      <c r="M84" s="73"/>
      <c r="N84" s="73"/>
      <c r="O84" s="73"/>
      <c r="P84" s="73"/>
      <c r="Q84" s="73"/>
    </row>
    <row r="85" spans="1:17">
      <c r="A85" s="415"/>
      <c r="B85" s="415"/>
      <c r="C85" s="415"/>
      <c r="D85" s="415"/>
      <c r="E85" s="415"/>
      <c r="F85" s="415"/>
      <c r="G85" s="415"/>
      <c r="H85" s="415"/>
      <c r="I85" s="415"/>
      <c r="J85" s="415"/>
      <c r="K85" s="415"/>
      <c r="L85" s="415"/>
      <c r="M85" s="73"/>
      <c r="N85" s="73"/>
      <c r="O85" s="73"/>
      <c r="P85" s="73"/>
      <c r="Q85" s="73"/>
    </row>
    <row r="86" spans="1:17">
      <c r="A86" s="415"/>
      <c r="B86" s="415"/>
      <c r="C86" s="415"/>
      <c r="D86" s="415"/>
      <c r="E86" s="415"/>
      <c r="F86" s="415"/>
      <c r="G86" s="415"/>
      <c r="H86" s="415"/>
      <c r="I86" s="415"/>
      <c r="J86" s="415"/>
      <c r="K86" s="415"/>
      <c r="L86" s="415"/>
      <c r="M86" s="73"/>
      <c r="N86" s="73"/>
      <c r="O86" s="73"/>
      <c r="P86" s="73"/>
      <c r="Q86" s="73"/>
    </row>
    <row r="87" spans="1:17">
      <c r="A87" s="415"/>
      <c r="B87" s="415"/>
      <c r="C87" s="415"/>
      <c r="D87" s="415"/>
      <c r="E87" s="415"/>
      <c r="F87" s="415"/>
      <c r="G87" s="415"/>
      <c r="H87" s="415"/>
      <c r="I87" s="415"/>
      <c r="J87" s="415"/>
      <c r="K87" s="415"/>
      <c r="L87" s="415"/>
      <c r="M87" s="73"/>
      <c r="N87" s="73"/>
      <c r="O87" s="73"/>
      <c r="P87" s="73"/>
      <c r="Q87" s="73"/>
    </row>
    <row r="88" spans="1:17">
      <c r="A88" s="415"/>
      <c r="B88" s="415"/>
      <c r="C88" s="415"/>
      <c r="D88" s="415"/>
      <c r="E88" s="415"/>
      <c r="F88" s="415"/>
      <c r="G88" s="415"/>
      <c r="H88" s="415"/>
      <c r="I88" s="415"/>
      <c r="J88" s="415"/>
      <c r="K88" s="415"/>
      <c r="L88" s="415"/>
      <c r="M88" s="73"/>
      <c r="N88" s="73"/>
      <c r="O88" s="73"/>
      <c r="P88" s="73"/>
      <c r="Q88" s="73"/>
    </row>
    <row r="89" spans="1:17">
      <c r="A89" s="415"/>
      <c r="B89" s="415"/>
      <c r="C89" s="415"/>
      <c r="D89" s="415"/>
      <c r="E89" s="415"/>
      <c r="F89" s="415"/>
      <c r="G89" s="415"/>
      <c r="H89" s="415"/>
      <c r="I89" s="415"/>
      <c r="J89" s="415"/>
      <c r="K89" s="415"/>
      <c r="L89" s="415"/>
      <c r="M89" s="73"/>
      <c r="N89" s="73"/>
      <c r="O89" s="73"/>
      <c r="P89" s="73"/>
      <c r="Q89" s="73"/>
    </row>
    <row r="90" spans="1:17">
      <c r="A90" s="415"/>
      <c r="B90" s="415"/>
      <c r="C90" s="415"/>
      <c r="D90" s="415"/>
      <c r="E90" s="415"/>
      <c r="F90" s="415"/>
      <c r="G90" s="415"/>
      <c r="H90" s="415"/>
      <c r="I90" s="415"/>
      <c r="J90" s="415"/>
      <c r="K90" s="415"/>
      <c r="L90" s="415"/>
      <c r="M90" s="73"/>
      <c r="N90" s="73"/>
      <c r="O90" s="73"/>
      <c r="P90" s="73"/>
      <c r="Q90" s="73"/>
    </row>
    <row r="91" spans="1:17">
      <c r="A91" s="415"/>
      <c r="B91" s="415"/>
      <c r="C91" s="415"/>
      <c r="D91" s="415"/>
      <c r="E91" s="415"/>
      <c r="F91" s="415"/>
      <c r="G91" s="415"/>
      <c r="H91" s="415"/>
      <c r="I91" s="415"/>
      <c r="J91" s="415"/>
      <c r="K91" s="415"/>
      <c r="L91" s="415"/>
      <c r="M91" s="73"/>
      <c r="N91" s="73"/>
      <c r="O91" s="73"/>
      <c r="P91" s="73"/>
      <c r="Q91" s="73"/>
    </row>
    <row r="92" spans="1:17">
      <c r="A92" s="415"/>
      <c r="B92" s="415"/>
      <c r="C92" s="415"/>
      <c r="D92" s="415"/>
      <c r="E92" s="415"/>
      <c r="F92" s="415"/>
      <c r="G92" s="415"/>
      <c r="H92" s="415"/>
      <c r="I92" s="415"/>
      <c r="J92" s="415"/>
      <c r="K92" s="415"/>
      <c r="L92" s="415"/>
      <c r="M92" s="73"/>
      <c r="N92" s="73"/>
      <c r="O92" s="73"/>
      <c r="P92" s="73"/>
      <c r="Q92" s="73"/>
    </row>
    <row r="93" spans="1:17">
      <c r="A93" s="415"/>
      <c r="B93" s="415"/>
      <c r="C93" s="415"/>
      <c r="D93" s="415"/>
      <c r="E93" s="415"/>
      <c r="F93" s="415"/>
      <c r="G93" s="415"/>
      <c r="H93" s="415"/>
      <c r="I93" s="415"/>
      <c r="J93" s="415"/>
      <c r="K93" s="415"/>
      <c r="L93" s="415"/>
      <c r="M93" s="73"/>
      <c r="N93" s="73"/>
      <c r="O93" s="73"/>
      <c r="P93" s="73"/>
      <c r="Q93" s="73"/>
    </row>
    <row r="94" spans="1:17">
      <c r="A94" s="415"/>
      <c r="B94" s="415"/>
      <c r="C94" s="415"/>
      <c r="D94" s="415"/>
      <c r="E94" s="415"/>
      <c r="F94" s="415"/>
      <c r="G94" s="415"/>
      <c r="H94" s="415"/>
      <c r="I94" s="415"/>
      <c r="J94" s="415"/>
      <c r="K94" s="415"/>
      <c r="L94" s="415"/>
      <c r="M94" s="73"/>
      <c r="N94" s="73"/>
      <c r="O94" s="73"/>
      <c r="P94" s="73"/>
      <c r="Q94" s="73"/>
    </row>
    <row r="95" spans="1:17">
      <c r="A95" s="415"/>
      <c r="B95" s="415"/>
      <c r="C95" s="415"/>
      <c r="D95" s="415"/>
      <c r="E95" s="415"/>
      <c r="F95" s="415"/>
      <c r="G95" s="415"/>
      <c r="H95" s="415"/>
      <c r="I95" s="415"/>
      <c r="J95" s="415"/>
      <c r="K95" s="415"/>
      <c r="L95" s="415"/>
      <c r="M95" s="73"/>
      <c r="N95" s="73"/>
      <c r="O95" s="73"/>
      <c r="P95" s="73"/>
      <c r="Q95" s="73"/>
    </row>
    <row r="96" spans="1:17">
      <c r="A96" s="415"/>
      <c r="B96" s="415"/>
      <c r="C96" s="415"/>
      <c r="D96" s="415"/>
      <c r="E96" s="415"/>
      <c r="F96" s="415"/>
      <c r="G96" s="415"/>
      <c r="H96" s="415"/>
      <c r="I96" s="415"/>
      <c r="J96" s="415"/>
      <c r="K96" s="415"/>
      <c r="L96" s="415"/>
      <c r="M96" s="73"/>
      <c r="N96" s="73"/>
      <c r="O96" s="73"/>
      <c r="P96" s="73"/>
      <c r="Q96" s="73"/>
    </row>
    <row r="97" spans="1:17">
      <c r="A97" s="415"/>
      <c r="B97" s="415"/>
      <c r="C97" s="415"/>
      <c r="D97" s="415"/>
      <c r="E97" s="415"/>
      <c r="F97" s="415"/>
      <c r="G97" s="415"/>
      <c r="H97" s="415"/>
      <c r="I97" s="415"/>
      <c r="J97" s="415"/>
      <c r="K97" s="415"/>
      <c r="L97" s="415"/>
      <c r="M97" s="73"/>
      <c r="N97" s="73"/>
      <c r="O97" s="73"/>
      <c r="P97" s="73"/>
      <c r="Q97" s="73"/>
    </row>
    <row r="98" spans="1:17">
      <c r="A98" s="415"/>
      <c r="B98" s="415"/>
      <c r="C98" s="415"/>
      <c r="D98" s="415"/>
      <c r="E98" s="415"/>
      <c r="F98" s="415"/>
      <c r="G98" s="415"/>
      <c r="H98" s="415"/>
      <c r="I98" s="415"/>
      <c r="J98" s="415"/>
      <c r="K98" s="415"/>
      <c r="L98" s="415"/>
      <c r="M98" s="73"/>
      <c r="N98" s="73"/>
      <c r="O98" s="73"/>
      <c r="P98" s="73"/>
      <c r="Q98" s="73"/>
    </row>
    <row r="99" spans="1:17">
      <c r="A99" s="415"/>
      <c r="B99" s="415"/>
      <c r="C99" s="415"/>
      <c r="D99" s="415"/>
      <c r="E99" s="415"/>
      <c r="F99" s="415"/>
      <c r="G99" s="415"/>
      <c r="H99" s="415"/>
      <c r="I99" s="415"/>
      <c r="J99" s="415"/>
      <c r="K99" s="415"/>
      <c r="L99" s="415"/>
      <c r="M99" s="73"/>
      <c r="N99" s="73"/>
      <c r="O99" s="73"/>
      <c r="P99" s="73"/>
      <c r="Q99" s="73"/>
    </row>
    <row r="100" spans="1:17">
      <c r="A100" s="415"/>
      <c r="B100" s="415"/>
      <c r="C100" s="415"/>
      <c r="D100" s="415"/>
      <c r="E100" s="415"/>
      <c r="F100" s="415"/>
      <c r="G100" s="415"/>
      <c r="H100" s="415"/>
      <c r="I100" s="415"/>
      <c r="J100" s="415"/>
      <c r="K100" s="415"/>
      <c r="L100" s="415"/>
      <c r="M100" s="73"/>
      <c r="N100" s="73"/>
      <c r="O100" s="73"/>
      <c r="P100" s="73"/>
      <c r="Q100" s="73"/>
    </row>
    <row r="101" spans="1:17">
      <c r="A101" s="73"/>
      <c r="B101" s="73"/>
      <c r="C101" s="73"/>
      <c r="D101" s="73"/>
      <c r="E101" s="73"/>
      <c r="F101" s="73"/>
      <c r="G101" s="73"/>
      <c r="H101" s="73"/>
      <c r="I101" s="73"/>
      <c r="J101" s="73"/>
      <c r="K101" s="73"/>
      <c r="L101" s="73"/>
      <c r="M101" s="73"/>
      <c r="N101" s="73"/>
      <c r="O101" s="73"/>
      <c r="P101" s="73"/>
      <c r="Q101" s="73"/>
    </row>
    <row r="102" spans="1:17">
      <c r="A102" s="73"/>
      <c r="B102" s="73"/>
      <c r="C102" s="73"/>
      <c r="D102" s="73"/>
      <c r="E102" s="73"/>
      <c r="F102" s="73"/>
      <c r="G102" s="73"/>
      <c r="H102" s="73"/>
      <c r="I102" s="73"/>
      <c r="J102" s="73"/>
      <c r="K102" s="73"/>
      <c r="L102" s="73"/>
      <c r="M102" s="73"/>
      <c r="N102" s="73"/>
      <c r="O102" s="73"/>
      <c r="P102" s="73"/>
      <c r="Q102" s="73"/>
    </row>
    <row r="103" spans="1:17">
      <c r="A103" s="73"/>
      <c r="B103" s="73"/>
      <c r="C103" s="73"/>
      <c r="D103" s="73"/>
      <c r="E103" s="73"/>
      <c r="F103" s="73"/>
      <c r="G103" s="73"/>
      <c r="H103" s="73"/>
      <c r="I103" s="73"/>
      <c r="J103" s="73"/>
      <c r="K103" s="73"/>
      <c r="L103" s="73"/>
      <c r="M103" s="73"/>
      <c r="N103" s="73"/>
      <c r="O103" s="73"/>
      <c r="P103" s="73"/>
      <c r="Q103" s="73"/>
    </row>
    <row r="104" spans="1:17">
      <c r="A104" s="73"/>
      <c r="B104" s="73"/>
      <c r="C104" s="73"/>
      <c r="D104" s="73"/>
      <c r="E104" s="73"/>
      <c r="F104" s="73"/>
      <c r="G104" s="73"/>
      <c r="H104" s="73"/>
      <c r="I104" s="73"/>
      <c r="J104" s="73"/>
      <c r="K104" s="73"/>
      <c r="L104" s="73"/>
      <c r="M104" s="73"/>
      <c r="N104" s="73"/>
      <c r="O104" s="73"/>
      <c r="P104" s="73"/>
      <c r="Q104" s="73"/>
    </row>
    <row r="105" spans="1:17">
      <c r="A105" s="73"/>
      <c r="B105" s="73"/>
      <c r="C105" s="73"/>
      <c r="D105" s="73"/>
      <c r="E105" s="73"/>
      <c r="F105" s="73"/>
      <c r="G105" s="73"/>
      <c r="H105" s="73"/>
      <c r="I105" s="73"/>
      <c r="J105" s="73"/>
      <c r="K105" s="73"/>
      <c r="L105" s="73"/>
      <c r="M105" s="73"/>
      <c r="N105" s="73"/>
      <c r="O105" s="73"/>
      <c r="P105" s="73"/>
      <c r="Q105" s="73"/>
    </row>
  </sheetData>
  <sheetProtection algorithmName="SHA-512" hashValue="RF5wEfp3S6ce5Ptfm5ybB1IbgOxgz2py8dT5/lkSppdGXMeXPre+5VjXVd10hxQ+HBatqJT9a0Dp9yZqGzF5wA==" saltValue="MwwxfYISugdMlg6AOZg25w==" spinCount="100000" sheet="1" objects="1" scenarios="1"/>
  <mergeCells count="1">
    <mergeCell ref="A1:L100"/>
  </mergeCells>
  <printOptions horizontalCentered="1"/>
  <pageMargins left="0.23622047244094491" right="0.23622047244094491" top="0.23622047244094491" bottom="0.23622047244094491" header="0.31496062992125984" footer="0.31496062992125984"/>
  <pageSetup paperSize="9" scale="66" orientation="portrait" r:id="rId1"/>
  <headerFooter>
    <oddHeader>&amp;C&amp;"Jost"&amp;11&amp;K93979B Confidential&amp;1#_x000D_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240D7-45F9-4890-AD77-CBC6D6EB91E6}">
  <sheetPr>
    <tabColor rgb="FF042682"/>
    <pageSetUpPr fitToPage="1"/>
  </sheetPr>
  <dimension ref="A1:AB49"/>
  <sheetViews>
    <sheetView view="pageBreakPreview" zoomScale="90" zoomScaleNormal="100" zoomScaleSheetLayoutView="90" workbookViewId="0">
      <pane ySplit="6" topLeftCell="A7" activePane="bottomLeft" state="frozen"/>
      <selection activeCell="E30" sqref="E30:G31"/>
      <selection pane="bottomLeft" activeCell="C2" sqref="C2:C3"/>
    </sheetView>
  </sheetViews>
  <sheetFormatPr defaultColWidth="9.08984375" defaultRowHeight="13"/>
  <cols>
    <col min="1" max="1" width="1.6328125" style="1" customWidth="1"/>
    <col min="2" max="2" width="0.6328125" style="1" customWidth="1"/>
    <col min="3" max="3" width="21.08984375" style="1" customWidth="1"/>
    <col min="4" max="4" width="1.6328125" style="1" customWidth="1"/>
    <col min="5" max="5" width="54.453125" style="1" customWidth="1"/>
    <col min="6" max="6" width="1.36328125" style="1" customWidth="1"/>
    <col min="7" max="7" width="1.08984375" style="1" customWidth="1"/>
    <col min="8" max="8" width="1.6328125" style="1" customWidth="1"/>
    <col min="9" max="9" width="27.453125" style="1" customWidth="1"/>
    <col min="10" max="10" width="1.6328125" style="1" customWidth="1"/>
    <col min="11" max="11" width="6.6328125" style="9" customWidth="1"/>
    <col min="12" max="12" width="10.36328125" style="10" bestFit="1" customWidth="1"/>
    <col min="13" max="13" width="11.453125" style="10" customWidth="1"/>
    <col min="14" max="14" width="0.6328125" style="1" customWidth="1"/>
    <col min="15" max="15" width="1.6328125" style="1" customWidth="1"/>
    <col min="16" max="16384" width="9.08984375" style="1"/>
  </cols>
  <sheetData>
    <row r="1" spans="1:28" ht="100.25" customHeight="1" thickBot="1">
      <c r="A1" s="18"/>
      <c r="B1" s="18"/>
      <c r="C1" s="18"/>
      <c r="D1" s="18"/>
      <c r="E1" s="18"/>
      <c r="F1" s="18"/>
      <c r="G1" s="18"/>
      <c r="H1" s="143"/>
      <c r="I1" s="143"/>
      <c r="J1" s="143"/>
      <c r="K1" s="143"/>
      <c r="L1" s="143"/>
      <c r="M1" s="143"/>
      <c r="N1" s="143"/>
      <c r="O1" s="18"/>
    </row>
    <row r="2" spans="1:28" s="5" customFormat="1" ht="20.149999999999999" customHeight="1">
      <c r="A2" s="17"/>
      <c r="B2" s="17"/>
      <c r="C2" s="352" t="s">
        <v>114</v>
      </c>
      <c r="D2" s="17"/>
      <c r="E2" s="135" t="s">
        <v>32</v>
      </c>
      <c r="F2" s="142"/>
      <c r="G2" s="142"/>
      <c r="H2" s="142"/>
      <c r="I2" s="135" t="s">
        <v>33</v>
      </c>
      <c r="J2" s="17"/>
      <c r="K2" s="35"/>
      <c r="L2" s="36"/>
      <c r="M2" s="36"/>
      <c r="N2" s="17"/>
      <c r="O2" s="17"/>
    </row>
    <row r="3" spans="1:28" ht="20.149999999999999" customHeight="1" thickBot="1">
      <c r="A3" s="18"/>
      <c r="B3" s="18"/>
      <c r="C3" s="391"/>
      <c r="D3" s="18"/>
      <c r="E3" s="224">
        <f>Summary!L4</f>
        <v>0</v>
      </c>
      <c r="F3" s="18"/>
      <c r="G3" s="18"/>
      <c r="H3" s="18"/>
      <c r="I3" s="134">
        <f>Summary!L7</f>
        <v>0</v>
      </c>
      <c r="J3" s="18"/>
      <c r="K3" s="416"/>
      <c r="L3" s="416"/>
      <c r="M3" s="416"/>
      <c r="N3" s="18"/>
      <c r="O3" s="18"/>
    </row>
    <row r="4" spans="1:28" ht="10.4" customHeight="1">
      <c r="A4" s="18"/>
      <c r="B4" s="18"/>
      <c r="C4" s="18"/>
      <c r="D4" s="18"/>
      <c r="E4" s="18"/>
      <c r="F4" s="18"/>
      <c r="G4" s="18"/>
      <c r="H4" s="18"/>
      <c r="I4" s="18"/>
      <c r="J4" s="18"/>
      <c r="K4" s="26"/>
      <c r="L4" s="27"/>
      <c r="M4" s="27"/>
      <c r="N4" s="18"/>
      <c r="O4" s="18"/>
    </row>
    <row r="5" spans="1:28" s="18" customFormat="1" ht="30" customHeight="1">
      <c r="C5" s="417" t="s">
        <v>323</v>
      </c>
      <c r="D5" s="417"/>
      <c r="E5" s="417"/>
      <c r="F5" s="417"/>
      <c r="G5" s="417"/>
      <c r="H5" s="417"/>
      <c r="I5" s="417"/>
      <c r="J5" s="417"/>
      <c r="K5" s="417"/>
      <c r="L5" s="417"/>
      <c r="M5" s="417"/>
      <c r="N5" s="58"/>
      <c r="O5" s="24"/>
      <c r="P5" s="13"/>
      <c r="Q5" s="13"/>
      <c r="R5" s="13"/>
      <c r="S5" s="13"/>
      <c r="T5" s="13"/>
      <c r="U5" s="13"/>
      <c r="V5" s="13"/>
      <c r="W5" s="13"/>
      <c r="X5" s="13"/>
      <c r="Y5" s="13"/>
      <c r="Z5" s="13"/>
      <c r="AA5" s="13"/>
      <c r="AB5" s="13"/>
    </row>
    <row r="6" spans="1:28" s="8" customFormat="1" ht="20.149999999999999" customHeight="1">
      <c r="A6" s="25"/>
      <c r="B6" s="25"/>
      <c r="C6" s="367" t="s">
        <v>49</v>
      </c>
      <c r="D6" s="367"/>
      <c r="E6" s="368" t="s">
        <v>50</v>
      </c>
      <c r="F6" s="368"/>
      <c r="G6" s="368"/>
      <c r="H6" s="368"/>
      <c r="I6" s="368" t="s">
        <v>261</v>
      </c>
      <c r="J6" s="368"/>
      <c r="K6" s="141" t="s">
        <v>52</v>
      </c>
      <c r="L6" s="140" t="s">
        <v>53</v>
      </c>
      <c r="M6" s="140" t="s">
        <v>54</v>
      </c>
      <c r="N6" s="25"/>
      <c r="O6" s="25"/>
    </row>
    <row r="7" spans="1:28" s="8" customFormat="1" ht="20.149999999999999" customHeight="1">
      <c r="A7" s="25"/>
      <c r="B7" s="25"/>
      <c r="C7" s="418" t="s">
        <v>116</v>
      </c>
      <c r="D7" s="418"/>
      <c r="E7" s="418"/>
      <c r="F7" s="418"/>
      <c r="G7" s="418"/>
      <c r="H7" s="418"/>
      <c r="I7" s="418"/>
      <c r="J7" s="418"/>
      <c r="K7" s="418"/>
      <c r="L7" s="418"/>
      <c r="M7" s="418"/>
      <c r="N7" s="25"/>
      <c r="O7" s="25"/>
    </row>
    <row r="8" spans="1:28" s="13" customFormat="1" ht="17.149999999999999" customHeight="1">
      <c r="A8" s="18"/>
      <c r="B8" s="18"/>
      <c r="C8" s="361" t="s">
        <v>117</v>
      </c>
      <c r="D8" s="361"/>
      <c r="E8" s="362" t="s">
        <v>262</v>
      </c>
      <c r="F8" s="362"/>
      <c r="G8" s="362"/>
      <c r="H8" s="362"/>
      <c r="I8" s="382" t="s">
        <v>118</v>
      </c>
      <c r="J8" s="382"/>
      <c r="K8" s="111"/>
      <c r="L8" s="108">
        <v>2024</v>
      </c>
      <c r="M8" s="117">
        <f t="shared" ref="M8:M13" si="0">K8*L8</f>
        <v>0</v>
      </c>
      <c r="N8" s="18"/>
      <c r="O8" s="18"/>
    </row>
    <row r="9" spans="1:28" s="13" customFormat="1" ht="17.149999999999999" customHeight="1">
      <c r="A9" s="18"/>
      <c r="B9" s="18"/>
      <c r="C9" s="361" t="s">
        <v>126</v>
      </c>
      <c r="D9" s="361"/>
      <c r="E9" s="362" t="s">
        <v>127</v>
      </c>
      <c r="F9" s="362"/>
      <c r="G9" s="362"/>
      <c r="H9" s="362"/>
      <c r="I9" s="382" t="s">
        <v>122</v>
      </c>
      <c r="J9" s="382"/>
      <c r="K9" s="111"/>
      <c r="L9" s="108">
        <v>1870</v>
      </c>
      <c r="M9" s="117">
        <f>K9*L9</f>
        <v>0</v>
      </c>
      <c r="N9" s="18"/>
      <c r="O9" s="18"/>
    </row>
    <row r="10" spans="1:28" s="13" customFormat="1" ht="17.149999999999999" customHeight="1">
      <c r="A10" s="18"/>
      <c r="B10" s="18"/>
      <c r="C10" s="361" t="s">
        <v>119</v>
      </c>
      <c r="D10" s="361"/>
      <c r="E10" s="362" t="s">
        <v>120</v>
      </c>
      <c r="F10" s="362"/>
      <c r="G10" s="362"/>
      <c r="H10" s="362"/>
      <c r="I10" s="382" t="s">
        <v>263</v>
      </c>
      <c r="J10" s="382"/>
      <c r="K10" s="111"/>
      <c r="L10" s="108">
        <v>2882</v>
      </c>
      <c r="M10" s="117">
        <f t="shared" si="0"/>
        <v>0</v>
      </c>
      <c r="N10" s="18"/>
      <c r="O10" s="18"/>
    </row>
    <row r="11" spans="1:28" s="13" customFormat="1" ht="17.149999999999999" customHeight="1">
      <c r="A11" s="18"/>
      <c r="B11" s="18"/>
      <c r="C11" s="361" t="s">
        <v>121</v>
      </c>
      <c r="D11" s="361"/>
      <c r="E11" s="362" t="s">
        <v>264</v>
      </c>
      <c r="F11" s="362"/>
      <c r="G11" s="362"/>
      <c r="H11" s="362"/>
      <c r="I11" s="382" t="s">
        <v>122</v>
      </c>
      <c r="J11" s="382"/>
      <c r="K11" s="111"/>
      <c r="L11" s="108">
        <v>1072.5</v>
      </c>
      <c r="M11" s="117">
        <f t="shared" si="0"/>
        <v>0</v>
      </c>
      <c r="N11" s="18"/>
      <c r="O11" s="18"/>
    </row>
    <row r="12" spans="1:28" s="13" customFormat="1" ht="17.149999999999999" customHeight="1">
      <c r="A12" s="18"/>
      <c r="B12" s="18"/>
      <c r="C12" s="361" t="s">
        <v>128</v>
      </c>
      <c r="D12" s="361"/>
      <c r="E12" s="362" t="s">
        <v>129</v>
      </c>
      <c r="F12" s="362"/>
      <c r="G12" s="362"/>
      <c r="H12" s="362"/>
      <c r="I12" s="382" t="s">
        <v>122</v>
      </c>
      <c r="J12" s="382"/>
      <c r="K12" s="111"/>
      <c r="L12" s="108">
        <v>1391.5</v>
      </c>
      <c r="M12" s="117">
        <f>K12*L12</f>
        <v>0</v>
      </c>
      <c r="N12" s="18"/>
      <c r="O12" s="18"/>
    </row>
    <row r="13" spans="1:28" s="13" customFormat="1" ht="17.149999999999999" customHeight="1">
      <c r="A13" s="18"/>
      <c r="B13" s="18"/>
      <c r="C13" s="361" t="s">
        <v>123</v>
      </c>
      <c r="D13" s="361"/>
      <c r="E13" s="362" t="s">
        <v>124</v>
      </c>
      <c r="F13" s="362"/>
      <c r="G13" s="362"/>
      <c r="H13" s="362"/>
      <c r="I13" s="382" t="s">
        <v>125</v>
      </c>
      <c r="J13" s="382"/>
      <c r="K13" s="111"/>
      <c r="L13" s="108">
        <v>1232</v>
      </c>
      <c r="M13" s="117">
        <f t="shared" si="0"/>
        <v>0</v>
      </c>
      <c r="N13" s="18"/>
      <c r="O13" s="18"/>
    </row>
    <row r="14" spans="1:28" s="8" customFormat="1" ht="20.149999999999999" customHeight="1">
      <c r="A14" s="25"/>
      <c r="B14" s="25"/>
      <c r="C14" s="418" t="s">
        <v>130</v>
      </c>
      <c r="D14" s="418"/>
      <c r="E14" s="418"/>
      <c r="F14" s="418"/>
      <c r="G14" s="418"/>
      <c r="H14" s="418"/>
      <c r="I14" s="418"/>
      <c r="J14" s="418"/>
      <c r="K14" s="419"/>
      <c r="L14" s="420"/>
      <c r="M14" s="418"/>
      <c r="N14" s="25"/>
      <c r="O14" s="25"/>
    </row>
    <row r="15" spans="1:28" ht="17.149999999999999" customHeight="1">
      <c r="A15" s="18"/>
      <c r="B15" s="18"/>
      <c r="C15" s="361" t="s">
        <v>131</v>
      </c>
      <c r="D15" s="361"/>
      <c r="E15" s="362" t="s">
        <v>132</v>
      </c>
      <c r="F15" s="362"/>
      <c r="G15" s="362"/>
      <c r="H15" s="362"/>
      <c r="I15" s="382" t="s">
        <v>265</v>
      </c>
      <c r="J15" s="382"/>
      <c r="K15" s="111"/>
      <c r="L15" s="108">
        <v>302.5</v>
      </c>
      <c r="M15" s="117">
        <f t="shared" ref="M15:M19" si="1">K15*L15</f>
        <v>0</v>
      </c>
      <c r="N15" s="18"/>
      <c r="O15" s="18"/>
    </row>
    <row r="16" spans="1:28" ht="17.149999999999999" customHeight="1">
      <c r="A16" s="18"/>
      <c r="B16" s="18"/>
      <c r="C16" s="381" t="s">
        <v>133</v>
      </c>
      <c r="D16" s="381"/>
      <c r="E16" s="382" t="s">
        <v>266</v>
      </c>
      <c r="F16" s="382"/>
      <c r="G16" s="382"/>
      <c r="H16" s="382"/>
      <c r="I16" s="382" t="s">
        <v>265</v>
      </c>
      <c r="J16" s="382"/>
      <c r="K16" s="111"/>
      <c r="L16" s="108">
        <v>605</v>
      </c>
      <c r="M16" s="117">
        <f t="shared" si="1"/>
        <v>0</v>
      </c>
      <c r="N16" s="18"/>
      <c r="O16" s="18"/>
    </row>
    <row r="17" spans="1:28" ht="17.149999999999999" customHeight="1">
      <c r="A17" s="18"/>
      <c r="B17" s="18"/>
      <c r="C17" s="361" t="s">
        <v>134</v>
      </c>
      <c r="D17" s="361"/>
      <c r="E17" s="362" t="s">
        <v>135</v>
      </c>
      <c r="F17" s="362"/>
      <c r="G17" s="362"/>
      <c r="H17" s="362"/>
      <c r="I17" s="382" t="s">
        <v>136</v>
      </c>
      <c r="J17" s="382"/>
      <c r="K17" s="111"/>
      <c r="L17" s="108">
        <v>1408</v>
      </c>
      <c r="M17" s="117">
        <f t="shared" si="1"/>
        <v>0</v>
      </c>
      <c r="N17" s="18"/>
      <c r="O17" s="18"/>
    </row>
    <row r="18" spans="1:28" ht="17.149999999999999" customHeight="1">
      <c r="A18" s="18"/>
      <c r="B18" s="18"/>
      <c r="C18" s="361" t="s">
        <v>137</v>
      </c>
      <c r="D18" s="361"/>
      <c r="E18" s="362" t="s">
        <v>138</v>
      </c>
      <c r="F18" s="362"/>
      <c r="G18" s="362"/>
      <c r="H18" s="362"/>
      <c r="I18" s="382" t="s">
        <v>267</v>
      </c>
      <c r="J18" s="382"/>
      <c r="K18" s="111"/>
      <c r="L18" s="108">
        <v>456.5</v>
      </c>
      <c r="M18" s="117">
        <f t="shared" si="1"/>
        <v>0</v>
      </c>
      <c r="N18" s="18"/>
      <c r="O18" s="18"/>
    </row>
    <row r="19" spans="1:28" ht="17.149999999999999" customHeight="1">
      <c r="A19" s="18"/>
      <c r="B19" s="18"/>
      <c r="C19" s="361" t="s">
        <v>139</v>
      </c>
      <c r="D19" s="361"/>
      <c r="E19" s="421" t="s">
        <v>140</v>
      </c>
      <c r="F19" s="421"/>
      <c r="G19" s="421"/>
      <c r="H19" s="421"/>
      <c r="I19" s="382" t="s">
        <v>141</v>
      </c>
      <c r="J19" s="382"/>
      <c r="K19" s="111"/>
      <c r="L19" s="108">
        <v>38.5</v>
      </c>
      <c r="M19" s="117">
        <f t="shared" si="1"/>
        <v>0</v>
      </c>
      <c r="N19" s="18"/>
      <c r="O19" s="18"/>
    </row>
    <row r="20" spans="1:28" ht="20.149999999999999" customHeight="1">
      <c r="A20" s="18"/>
      <c r="B20" s="18"/>
      <c r="C20" s="418" t="s">
        <v>142</v>
      </c>
      <c r="D20" s="418"/>
      <c r="E20" s="418"/>
      <c r="F20" s="418"/>
      <c r="G20" s="418"/>
      <c r="H20" s="418"/>
      <c r="I20" s="418"/>
      <c r="J20" s="418"/>
      <c r="K20" s="419"/>
      <c r="L20" s="420"/>
      <c r="M20" s="418"/>
      <c r="N20" s="18"/>
      <c r="O20" s="18"/>
    </row>
    <row r="21" spans="1:28" ht="17.149999999999999" customHeight="1">
      <c r="A21" s="18"/>
      <c r="B21" s="18"/>
      <c r="C21" s="381" t="s">
        <v>143</v>
      </c>
      <c r="D21" s="381"/>
      <c r="E21" s="362" t="s">
        <v>144</v>
      </c>
      <c r="F21" s="362"/>
      <c r="G21" s="362"/>
      <c r="H21" s="362"/>
      <c r="I21" s="382" t="s">
        <v>145</v>
      </c>
      <c r="J21" s="382"/>
      <c r="K21" s="111"/>
      <c r="L21" s="108">
        <v>379.5</v>
      </c>
      <c r="M21" s="117">
        <f>K21*L21</f>
        <v>0</v>
      </c>
      <c r="N21" s="18"/>
      <c r="O21" s="18"/>
    </row>
    <row r="22" spans="1:28" ht="17.149999999999999" customHeight="1">
      <c r="A22" s="18"/>
      <c r="B22" s="18"/>
      <c r="C22" s="381" t="s">
        <v>146</v>
      </c>
      <c r="D22" s="381"/>
      <c r="E22" s="362" t="s">
        <v>147</v>
      </c>
      <c r="F22" s="362"/>
      <c r="G22" s="362"/>
      <c r="H22" s="362"/>
      <c r="I22" s="382" t="s">
        <v>122</v>
      </c>
      <c r="J22" s="382"/>
      <c r="K22" s="111"/>
      <c r="L22" s="108">
        <v>1171.5</v>
      </c>
      <c r="M22" s="117">
        <f>K22*L22</f>
        <v>0</v>
      </c>
      <c r="N22" s="18"/>
      <c r="O22" s="18"/>
    </row>
    <row r="23" spans="1:28" ht="17.149999999999999" customHeight="1">
      <c r="A23" s="18"/>
      <c r="B23" s="18"/>
      <c r="C23" s="381" t="s">
        <v>148</v>
      </c>
      <c r="D23" s="381"/>
      <c r="E23" s="362" t="s">
        <v>149</v>
      </c>
      <c r="F23" s="362"/>
      <c r="G23" s="362"/>
      <c r="H23" s="362"/>
      <c r="I23" s="382" t="s">
        <v>268</v>
      </c>
      <c r="J23" s="382"/>
      <c r="K23" s="111"/>
      <c r="L23" s="108">
        <v>2216.5</v>
      </c>
      <c r="M23" s="117">
        <f>K23*L23</f>
        <v>0</v>
      </c>
      <c r="N23" s="18"/>
      <c r="O23" s="18"/>
    </row>
    <row r="24" spans="1:28" s="8" customFormat="1" ht="20.149999999999999" customHeight="1">
      <c r="A24" s="25"/>
      <c r="B24" s="25"/>
      <c r="C24" s="418" t="s">
        <v>150</v>
      </c>
      <c r="D24" s="418"/>
      <c r="E24" s="418"/>
      <c r="F24" s="418"/>
      <c r="G24" s="418"/>
      <c r="H24" s="418"/>
      <c r="I24" s="418"/>
      <c r="J24" s="418"/>
      <c r="K24" s="419"/>
      <c r="L24" s="420"/>
      <c r="M24" s="418"/>
      <c r="N24" s="25"/>
      <c r="O24" s="25"/>
    </row>
    <row r="25" spans="1:28" ht="17.149999999999999" customHeight="1">
      <c r="A25" s="18"/>
      <c r="B25" s="18"/>
      <c r="C25" s="381" t="s">
        <v>151</v>
      </c>
      <c r="D25" s="381"/>
      <c r="E25" s="382" t="s">
        <v>152</v>
      </c>
      <c r="F25" s="382"/>
      <c r="G25" s="382"/>
      <c r="H25" s="382"/>
      <c r="I25" s="382" t="s">
        <v>122</v>
      </c>
      <c r="J25" s="382"/>
      <c r="K25" s="111"/>
      <c r="L25" s="108">
        <v>2568.5</v>
      </c>
      <c r="M25" s="117">
        <f>K25*L25</f>
        <v>0</v>
      </c>
      <c r="N25" s="18"/>
      <c r="O25" s="18"/>
    </row>
    <row r="26" spans="1:28" ht="17.149999999999999" customHeight="1">
      <c r="A26" s="18"/>
      <c r="B26" s="18"/>
      <c r="C26" s="381" t="s">
        <v>153</v>
      </c>
      <c r="D26" s="381"/>
      <c r="E26" s="382" t="s">
        <v>154</v>
      </c>
      <c r="F26" s="382"/>
      <c r="G26" s="382"/>
      <c r="H26" s="382"/>
      <c r="I26" s="422" t="s">
        <v>269</v>
      </c>
      <c r="J26" s="423"/>
      <c r="K26" s="111"/>
      <c r="L26" s="108">
        <v>3085.5</v>
      </c>
      <c r="M26" s="117">
        <f>K26*L26</f>
        <v>0</v>
      </c>
      <c r="N26" s="18"/>
      <c r="O26" s="18"/>
    </row>
    <row r="27" spans="1:28" s="18" customFormat="1" ht="24" customHeight="1">
      <c r="C27" s="373"/>
      <c r="D27" s="373"/>
      <c r="E27" s="373"/>
      <c r="F27" s="373"/>
      <c r="G27" s="373"/>
      <c r="H27" s="373"/>
      <c r="I27" s="373"/>
      <c r="J27" s="57"/>
      <c r="K27" s="359" t="s">
        <v>67</v>
      </c>
      <c r="L27" s="359"/>
      <c r="M27" s="139">
        <f>SUM(M8:M26)</f>
        <v>0</v>
      </c>
      <c r="P27" s="13"/>
      <c r="Q27" s="13"/>
      <c r="R27" s="13"/>
      <c r="S27" s="13"/>
      <c r="T27" s="13"/>
      <c r="U27" s="13"/>
      <c r="V27" s="13"/>
      <c r="W27" s="13"/>
      <c r="X27" s="13"/>
      <c r="Y27" s="13"/>
      <c r="Z27" s="13"/>
      <c r="AA27" s="13"/>
      <c r="AB27" s="13"/>
    </row>
    <row r="28" spans="1:28" s="18" customFormat="1" ht="24" customHeight="1">
      <c r="C28" s="105"/>
      <c r="D28" s="105"/>
      <c r="E28" s="105"/>
      <c r="F28" s="105"/>
      <c r="G28" s="105"/>
      <c r="H28" s="105"/>
      <c r="I28" s="105"/>
      <c r="J28" s="57"/>
      <c r="K28" s="359" t="s">
        <v>30</v>
      </c>
      <c r="L28" s="359"/>
      <c r="M28" s="138">
        <f>M27*15%</f>
        <v>0</v>
      </c>
      <c r="P28" s="13"/>
      <c r="Q28" s="13"/>
      <c r="R28" s="13"/>
      <c r="S28" s="13"/>
      <c r="T28" s="13"/>
      <c r="U28" s="13"/>
      <c r="V28" s="13"/>
      <c r="W28" s="13"/>
      <c r="X28" s="13"/>
      <c r="Y28" s="13"/>
      <c r="Z28" s="13"/>
      <c r="AA28" s="13"/>
      <c r="AB28" s="13"/>
    </row>
    <row r="29" spans="1:28" s="18" customFormat="1" ht="24" customHeight="1" thickBot="1">
      <c r="C29" s="105"/>
      <c r="D29" s="105"/>
      <c r="E29" s="105"/>
      <c r="F29" s="105"/>
      <c r="G29" s="105"/>
      <c r="H29" s="105"/>
      <c r="I29" s="105"/>
      <c r="J29" s="57"/>
      <c r="K29" s="424" t="s">
        <v>68</v>
      </c>
      <c r="L29" s="424"/>
      <c r="M29" s="137">
        <f>M27+M28</f>
        <v>0</v>
      </c>
      <c r="P29" s="13"/>
      <c r="Q29" s="13"/>
      <c r="R29" s="13"/>
      <c r="S29" s="13"/>
      <c r="T29" s="13"/>
      <c r="U29" s="13"/>
      <c r="V29" s="13"/>
      <c r="W29" s="13"/>
      <c r="X29" s="13"/>
      <c r="Y29" s="13"/>
      <c r="Z29" s="13"/>
      <c r="AA29" s="13"/>
      <c r="AB29" s="13"/>
    </row>
    <row r="30" spans="1:28" ht="16.399999999999999" customHeight="1" thickBot="1">
      <c r="A30" s="18"/>
      <c r="B30" s="18"/>
      <c r="C30" s="18"/>
      <c r="D30" s="18"/>
      <c r="E30" s="18"/>
      <c r="F30" s="18"/>
      <c r="G30" s="18"/>
      <c r="H30" s="18"/>
      <c r="I30" s="18"/>
      <c r="J30" s="18"/>
      <c r="K30" s="26"/>
      <c r="L30" s="27"/>
      <c r="M30" s="27"/>
      <c r="N30" s="18"/>
      <c r="O30" s="18"/>
    </row>
    <row r="31" spans="1:28" s="5" customFormat="1" ht="40.4" customHeight="1" thickBot="1">
      <c r="A31" s="17"/>
      <c r="C31" s="425" t="str">
        <f>Summary!C45</f>
        <v xml:space="preserve">SUBMIT COMPLETED ORDER FORMS TO: nicole@exposolutions.co.za </v>
      </c>
      <c r="D31" s="426"/>
      <c r="E31" s="426"/>
      <c r="F31" s="426"/>
      <c r="G31" s="426"/>
      <c r="H31" s="426"/>
      <c r="I31" s="426"/>
      <c r="J31" s="426"/>
      <c r="K31" s="426"/>
      <c r="L31" s="426"/>
      <c r="M31" s="426"/>
      <c r="N31" s="427"/>
      <c r="O31" s="18"/>
      <c r="P31" s="58"/>
      <c r="Q31" s="58"/>
    </row>
    <row r="32" spans="1:28" s="5" customFormat="1" ht="10.4" customHeight="1">
      <c r="A32" s="17"/>
      <c r="B32" s="17"/>
      <c r="C32" s="17"/>
      <c r="D32" s="17"/>
      <c r="E32" s="17"/>
      <c r="F32" s="17"/>
      <c r="G32" s="17"/>
      <c r="H32" s="17"/>
      <c r="I32" s="17"/>
      <c r="J32" s="17"/>
      <c r="K32" s="17"/>
      <c r="L32" s="19"/>
      <c r="M32" s="17"/>
      <c r="N32" s="17"/>
      <c r="O32" s="17"/>
    </row>
    <row r="33" spans="1:15" s="5" customFormat="1" ht="61.4" customHeight="1">
      <c r="A33" s="17"/>
      <c r="C33" s="262" t="s">
        <v>500</v>
      </c>
      <c r="D33" s="263"/>
      <c r="E33" s="263"/>
      <c r="F33" s="263"/>
      <c r="G33" s="263"/>
      <c r="H33" s="263"/>
      <c r="I33" s="263"/>
      <c r="J33" s="263"/>
      <c r="K33" s="263"/>
      <c r="L33" s="263"/>
      <c r="M33" s="263"/>
      <c r="N33" s="264"/>
      <c r="O33" s="17"/>
    </row>
    <row r="34" spans="1:15" s="5" customFormat="1" ht="8.15" customHeight="1">
      <c r="A34" s="17"/>
      <c r="B34" s="17"/>
      <c r="C34" s="30"/>
      <c r="D34" s="30"/>
      <c r="E34" s="30"/>
      <c r="F34" s="30"/>
      <c r="G34" s="30"/>
      <c r="H34" s="30"/>
      <c r="I34" s="30"/>
      <c r="J34" s="30"/>
      <c r="K34" s="30"/>
      <c r="L34" s="31"/>
      <c r="M34" s="30"/>
      <c r="N34" s="17"/>
      <c r="O34" s="17"/>
    </row>
    <row r="35" spans="1:15" s="5" customFormat="1" ht="40.75" customHeight="1">
      <c r="A35" s="17"/>
      <c r="C35" s="250" t="s">
        <v>495</v>
      </c>
      <c r="D35" s="251"/>
      <c r="E35" s="251"/>
      <c r="F35" s="251"/>
      <c r="G35" s="251"/>
      <c r="H35" s="251"/>
      <c r="I35" s="251"/>
      <c r="J35" s="251"/>
      <c r="K35" s="251"/>
      <c r="L35" s="251"/>
      <c r="M35" s="251"/>
      <c r="N35" s="251"/>
      <c r="O35" s="17"/>
    </row>
    <row r="36" spans="1:15" s="5" customFormat="1" ht="61.4" customHeight="1">
      <c r="A36" s="17"/>
      <c r="C36" s="76"/>
      <c r="D36" s="76"/>
      <c r="E36" s="76"/>
      <c r="F36" s="76"/>
      <c r="G36" s="76"/>
      <c r="H36" s="76"/>
      <c r="I36" s="76"/>
      <c r="J36" s="76"/>
      <c r="K36" s="76"/>
      <c r="L36" s="76"/>
      <c r="M36" s="149"/>
      <c r="N36" s="17"/>
      <c r="O36" s="17"/>
    </row>
    <row r="37" spans="1:15" s="5" customFormat="1" ht="5.15" customHeight="1">
      <c r="A37" s="136"/>
      <c r="B37" s="136"/>
      <c r="C37" s="136"/>
      <c r="D37" s="136"/>
      <c r="E37" s="136"/>
      <c r="F37" s="136"/>
      <c r="G37" s="136"/>
      <c r="H37" s="136"/>
      <c r="I37" s="136"/>
      <c r="J37" s="17"/>
      <c r="K37" s="17"/>
      <c r="L37" s="19"/>
      <c r="M37" s="17"/>
      <c r="N37" s="17"/>
      <c r="O37" s="17"/>
    </row>
    <row r="49" spans="3:3" ht="18">
      <c r="C49" s="120"/>
    </row>
  </sheetData>
  <sheetProtection algorithmName="SHA-512" hashValue="iQdrIkUZL8Uuka3rc68okmVQBoNxd8iQbKfNmbzsMzLX1tPhmGufz3JQ7zbjZQpRoEJhbdQEWltWXk/Z5g40bw==" saltValue="y3V3ua6NP4aDi6WXev67qw==" spinCount="100000" sheet="1" objects="1" scenarios="1"/>
  <protectedRanges>
    <protectedRange sqref="H1:N1" name="Range1"/>
    <protectedRange sqref="C31" name="Submission Details_1"/>
  </protectedRanges>
  <mergeCells count="65">
    <mergeCell ref="C35:N35"/>
    <mergeCell ref="C27:I27"/>
    <mergeCell ref="K27:L27"/>
    <mergeCell ref="K28:L28"/>
    <mergeCell ref="K29:L29"/>
    <mergeCell ref="C31:N31"/>
    <mergeCell ref="C33:N33"/>
    <mergeCell ref="C24:M24"/>
    <mergeCell ref="C25:D25"/>
    <mergeCell ref="E25:H25"/>
    <mergeCell ref="I25:J25"/>
    <mergeCell ref="C26:D26"/>
    <mergeCell ref="E26:H26"/>
    <mergeCell ref="I26:J26"/>
    <mergeCell ref="C22:D22"/>
    <mergeCell ref="E22:H22"/>
    <mergeCell ref="I22:J22"/>
    <mergeCell ref="C23:D23"/>
    <mergeCell ref="E23:H23"/>
    <mergeCell ref="I23:J23"/>
    <mergeCell ref="C19:D19"/>
    <mergeCell ref="E19:H19"/>
    <mergeCell ref="I19:J19"/>
    <mergeCell ref="C20:M20"/>
    <mergeCell ref="C21:D21"/>
    <mergeCell ref="E21:H21"/>
    <mergeCell ref="I21:J21"/>
    <mergeCell ref="C17:D17"/>
    <mergeCell ref="E17:H17"/>
    <mergeCell ref="I17:J17"/>
    <mergeCell ref="C18:D18"/>
    <mergeCell ref="E18:H18"/>
    <mergeCell ref="I18:J18"/>
    <mergeCell ref="C14:M14"/>
    <mergeCell ref="C15:D15"/>
    <mergeCell ref="E15:H15"/>
    <mergeCell ref="I15:J15"/>
    <mergeCell ref="C16:D16"/>
    <mergeCell ref="E16:H16"/>
    <mergeCell ref="I16:J16"/>
    <mergeCell ref="C12:D12"/>
    <mergeCell ref="E12:H12"/>
    <mergeCell ref="I12:J12"/>
    <mergeCell ref="C13:D13"/>
    <mergeCell ref="E13:H13"/>
    <mergeCell ref="I13:J13"/>
    <mergeCell ref="C10:D10"/>
    <mergeCell ref="E10:H10"/>
    <mergeCell ref="I10:J10"/>
    <mergeCell ref="C11:D11"/>
    <mergeCell ref="E11:H11"/>
    <mergeCell ref="I11:J11"/>
    <mergeCell ref="C7:M7"/>
    <mergeCell ref="C8:D8"/>
    <mergeCell ref="E8:H8"/>
    <mergeCell ref="I8:J8"/>
    <mergeCell ref="C9:D9"/>
    <mergeCell ref="E9:H9"/>
    <mergeCell ref="I9:J9"/>
    <mergeCell ref="C2:C3"/>
    <mergeCell ref="K3:M3"/>
    <mergeCell ref="C5:M5"/>
    <mergeCell ref="C6:D6"/>
    <mergeCell ref="E6:H6"/>
    <mergeCell ref="I6:J6"/>
  </mergeCells>
  <pageMargins left="0.70866141732283472" right="0.70866141732283472" top="0.74803149606299213" bottom="0.74803149606299213" header="0.31496062992125984" footer="0.31496062992125984"/>
  <pageSetup paperSize="9" scale="60" orientation="portrait" r:id="rId1"/>
  <headerFooter>
    <oddHeader>&amp;C&amp;"Jost"&amp;11&amp;K93979B Confidential&amp;1#_x000D_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45EE-8F58-4AF2-9893-64F4A8E7E35F}">
  <sheetPr>
    <tabColor theme="0" tint="-0.14999847407452621"/>
    <pageSetUpPr fitToPage="1"/>
  </sheetPr>
  <dimension ref="A1:Q105"/>
  <sheetViews>
    <sheetView view="pageBreakPreview" zoomScale="90" zoomScaleNormal="100" zoomScaleSheetLayoutView="90" workbookViewId="0">
      <selection activeCell="A103" sqref="A103"/>
    </sheetView>
  </sheetViews>
  <sheetFormatPr defaultColWidth="8.6328125" defaultRowHeight="14.5"/>
  <cols>
    <col min="1" max="14" width="8.81640625" style="34" customWidth="1"/>
    <col min="15" max="17" width="8.81640625" customWidth="1"/>
  </cols>
  <sheetData>
    <row r="1" spans="1:17">
      <c r="A1" s="415"/>
      <c r="B1" s="415"/>
      <c r="C1" s="415"/>
      <c r="D1" s="415"/>
      <c r="E1" s="415"/>
      <c r="F1" s="415"/>
      <c r="G1" s="415"/>
      <c r="H1" s="415"/>
      <c r="I1" s="415"/>
      <c r="J1" s="415"/>
      <c r="K1" s="415"/>
      <c r="L1" s="415"/>
      <c r="M1" s="73"/>
      <c r="N1" s="73"/>
      <c r="O1" s="73"/>
      <c r="P1" s="73"/>
      <c r="Q1" s="73"/>
    </row>
    <row r="2" spans="1:17">
      <c r="A2" s="415"/>
      <c r="B2" s="415"/>
      <c r="C2" s="415"/>
      <c r="D2" s="415"/>
      <c r="E2" s="415"/>
      <c r="F2" s="415"/>
      <c r="G2" s="415"/>
      <c r="H2" s="415"/>
      <c r="I2" s="415"/>
      <c r="J2" s="415"/>
      <c r="K2" s="415"/>
      <c r="L2" s="415"/>
      <c r="M2" s="73"/>
      <c r="N2" s="73"/>
      <c r="O2" s="73"/>
      <c r="P2" s="73"/>
      <c r="Q2" s="73"/>
    </row>
    <row r="3" spans="1:17">
      <c r="A3" s="415"/>
      <c r="B3" s="415"/>
      <c r="C3" s="415"/>
      <c r="D3" s="415"/>
      <c r="E3" s="415"/>
      <c r="F3" s="415"/>
      <c r="G3" s="415"/>
      <c r="H3" s="415"/>
      <c r="I3" s="415"/>
      <c r="J3" s="415"/>
      <c r="K3" s="415"/>
      <c r="L3" s="415"/>
      <c r="M3" s="73"/>
      <c r="N3" s="73"/>
      <c r="O3" s="73"/>
      <c r="P3" s="73"/>
      <c r="Q3" s="73"/>
    </row>
    <row r="4" spans="1:17">
      <c r="A4" s="415"/>
      <c r="B4" s="415"/>
      <c r="C4" s="415"/>
      <c r="D4" s="415"/>
      <c r="E4" s="415"/>
      <c r="F4" s="415"/>
      <c r="G4" s="415"/>
      <c r="H4" s="415"/>
      <c r="I4" s="415"/>
      <c r="J4" s="415"/>
      <c r="K4" s="415"/>
      <c r="L4" s="415"/>
      <c r="M4" s="73"/>
      <c r="N4" s="73"/>
      <c r="O4" s="73"/>
      <c r="P4" s="73"/>
      <c r="Q4" s="73"/>
    </row>
    <row r="5" spans="1:17">
      <c r="A5" s="415"/>
      <c r="B5" s="415"/>
      <c r="C5" s="415"/>
      <c r="D5" s="415"/>
      <c r="E5" s="415"/>
      <c r="F5" s="415"/>
      <c r="G5" s="415"/>
      <c r="H5" s="415"/>
      <c r="I5" s="415"/>
      <c r="J5" s="415"/>
      <c r="K5" s="415"/>
      <c r="L5" s="415"/>
      <c r="M5" s="73"/>
      <c r="N5" s="73"/>
      <c r="O5" s="73"/>
      <c r="P5" s="73"/>
      <c r="Q5" s="73"/>
    </row>
    <row r="6" spans="1:17">
      <c r="A6" s="415"/>
      <c r="B6" s="415"/>
      <c r="C6" s="415"/>
      <c r="D6" s="415"/>
      <c r="E6" s="415"/>
      <c r="F6" s="415"/>
      <c r="G6" s="415"/>
      <c r="H6" s="415"/>
      <c r="I6" s="415"/>
      <c r="J6" s="415"/>
      <c r="K6" s="415"/>
      <c r="L6" s="415"/>
      <c r="M6" s="73"/>
      <c r="N6" s="73"/>
      <c r="O6" s="73"/>
      <c r="P6" s="73"/>
      <c r="Q6" s="73"/>
    </row>
    <row r="7" spans="1:17">
      <c r="A7" s="415"/>
      <c r="B7" s="415"/>
      <c r="C7" s="415"/>
      <c r="D7" s="415"/>
      <c r="E7" s="415"/>
      <c r="F7" s="415"/>
      <c r="G7" s="415"/>
      <c r="H7" s="415"/>
      <c r="I7" s="415"/>
      <c r="J7" s="415"/>
      <c r="K7" s="415"/>
      <c r="L7" s="415"/>
      <c r="M7" s="73"/>
      <c r="N7" s="73"/>
      <c r="O7" s="73"/>
      <c r="P7" s="73"/>
      <c r="Q7" s="73"/>
    </row>
    <row r="8" spans="1:17">
      <c r="A8" s="415"/>
      <c r="B8" s="415"/>
      <c r="C8" s="415"/>
      <c r="D8" s="415"/>
      <c r="E8" s="415"/>
      <c r="F8" s="415"/>
      <c r="G8" s="415"/>
      <c r="H8" s="415"/>
      <c r="I8" s="415"/>
      <c r="J8" s="415"/>
      <c r="K8" s="415"/>
      <c r="L8" s="415"/>
      <c r="M8" s="73"/>
      <c r="N8" s="73"/>
      <c r="O8" s="73"/>
      <c r="P8" s="73"/>
      <c r="Q8" s="73"/>
    </row>
    <row r="9" spans="1:17">
      <c r="A9" s="415"/>
      <c r="B9" s="415"/>
      <c r="C9" s="415"/>
      <c r="D9" s="415"/>
      <c r="E9" s="415"/>
      <c r="F9" s="415"/>
      <c r="G9" s="415"/>
      <c r="H9" s="415"/>
      <c r="I9" s="415"/>
      <c r="J9" s="415"/>
      <c r="K9" s="415"/>
      <c r="L9" s="415"/>
      <c r="M9" s="73"/>
      <c r="N9" s="73"/>
      <c r="O9" s="73"/>
      <c r="P9" s="73"/>
      <c r="Q9" s="73"/>
    </row>
    <row r="10" spans="1:17">
      <c r="A10" s="415"/>
      <c r="B10" s="415"/>
      <c r="C10" s="415"/>
      <c r="D10" s="415"/>
      <c r="E10" s="415"/>
      <c r="F10" s="415"/>
      <c r="G10" s="415"/>
      <c r="H10" s="415"/>
      <c r="I10" s="415"/>
      <c r="J10" s="415"/>
      <c r="K10" s="415"/>
      <c r="L10" s="415"/>
      <c r="M10" s="73"/>
      <c r="N10" s="73"/>
      <c r="O10" s="73"/>
      <c r="P10" s="73"/>
      <c r="Q10" s="73"/>
    </row>
    <row r="11" spans="1:17">
      <c r="A11" s="415"/>
      <c r="B11" s="415"/>
      <c r="C11" s="415"/>
      <c r="D11" s="415"/>
      <c r="E11" s="415"/>
      <c r="F11" s="415"/>
      <c r="G11" s="415"/>
      <c r="H11" s="415"/>
      <c r="I11" s="415"/>
      <c r="J11" s="415"/>
      <c r="K11" s="415"/>
      <c r="L11" s="415"/>
      <c r="M11" s="73"/>
      <c r="N11" s="73"/>
      <c r="O11" s="73"/>
      <c r="P11" s="73"/>
      <c r="Q11" s="73"/>
    </row>
    <row r="12" spans="1:17">
      <c r="A12" s="415"/>
      <c r="B12" s="415"/>
      <c r="C12" s="415"/>
      <c r="D12" s="415"/>
      <c r="E12" s="415"/>
      <c r="F12" s="415"/>
      <c r="G12" s="415"/>
      <c r="H12" s="415"/>
      <c r="I12" s="415"/>
      <c r="J12" s="415"/>
      <c r="K12" s="415"/>
      <c r="L12" s="415"/>
      <c r="M12" s="73"/>
      <c r="N12" s="73"/>
      <c r="O12" s="73"/>
      <c r="P12" s="73"/>
      <c r="Q12" s="73"/>
    </row>
    <row r="13" spans="1:17">
      <c r="A13" s="415"/>
      <c r="B13" s="415"/>
      <c r="C13" s="415"/>
      <c r="D13" s="415"/>
      <c r="E13" s="415"/>
      <c r="F13" s="415"/>
      <c r="G13" s="415"/>
      <c r="H13" s="415"/>
      <c r="I13" s="415"/>
      <c r="J13" s="415"/>
      <c r="K13" s="415"/>
      <c r="L13" s="415"/>
      <c r="M13" s="73"/>
      <c r="N13" s="73"/>
      <c r="O13" s="73"/>
      <c r="P13" s="73"/>
      <c r="Q13" s="73"/>
    </row>
    <row r="14" spans="1:17">
      <c r="A14" s="415"/>
      <c r="B14" s="415"/>
      <c r="C14" s="415"/>
      <c r="D14" s="415"/>
      <c r="E14" s="415"/>
      <c r="F14" s="415"/>
      <c r="G14" s="415"/>
      <c r="H14" s="415"/>
      <c r="I14" s="415"/>
      <c r="J14" s="415"/>
      <c r="K14" s="415"/>
      <c r="L14" s="415"/>
      <c r="M14" s="73"/>
      <c r="N14" s="73"/>
      <c r="O14" s="73"/>
      <c r="P14" s="73"/>
      <c r="Q14" s="73"/>
    </row>
    <row r="15" spans="1:17">
      <c r="A15" s="415"/>
      <c r="B15" s="415"/>
      <c r="C15" s="415"/>
      <c r="D15" s="415"/>
      <c r="E15" s="415"/>
      <c r="F15" s="415"/>
      <c r="G15" s="415"/>
      <c r="H15" s="415"/>
      <c r="I15" s="415"/>
      <c r="J15" s="415"/>
      <c r="K15" s="415"/>
      <c r="L15" s="415"/>
      <c r="M15" s="73"/>
      <c r="N15" s="73"/>
      <c r="O15" s="73"/>
      <c r="P15" s="73"/>
      <c r="Q15" s="73"/>
    </row>
    <row r="16" spans="1:17">
      <c r="A16" s="415"/>
      <c r="B16" s="415"/>
      <c r="C16" s="415"/>
      <c r="D16" s="415"/>
      <c r="E16" s="415"/>
      <c r="F16" s="415"/>
      <c r="G16" s="415"/>
      <c r="H16" s="415"/>
      <c r="I16" s="415"/>
      <c r="J16" s="415"/>
      <c r="K16" s="415"/>
      <c r="L16" s="415"/>
      <c r="M16" s="73"/>
      <c r="N16" s="73"/>
      <c r="O16" s="73"/>
      <c r="P16" s="73"/>
      <c r="Q16" s="73"/>
    </row>
    <row r="17" spans="1:17">
      <c r="A17" s="415"/>
      <c r="B17" s="415"/>
      <c r="C17" s="415"/>
      <c r="D17" s="415"/>
      <c r="E17" s="415"/>
      <c r="F17" s="415"/>
      <c r="G17" s="415"/>
      <c r="H17" s="415"/>
      <c r="I17" s="415"/>
      <c r="J17" s="415"/>
      <c r="K17" s="415"/>
      <c r="L17" s="415"/>
      <c r="M17" s="73"/>
      <c r="N17" s="73"/>
      <c r="O17" s="73"/>
      <c r="P17" s="73"/>
      <c r="Q17" s="73"/>
    </row>
    <row r="18" spans="1:17">
      <c r="A18" s="415"/>
      <c r="B18" s="415"/>
      <c r="C18" s="415"/>
      <c r="D18" s="415"/>
      <c r="E18" s="415"/>
      <c r="F18" s="415"/>
      <c r="G18" s="415"/>
      <c r="H18" s="415"/>
      <c r="I18" s="415"/>
      <c r="J18" s="415"/>
      <c r="K18" s="415"/>
      <c r="L18" s="415"/>
      <c r="M18" s="73"/>
      <c r="N18" s="73"/>
      <c r="O18" s="73"/>
      <c r="P18" s="73"/>
      <c r="Q18" s="73"/>
    </row>
    <row r="19" spans="1:17">
      <c r="A19" s="415"/>
      <c r="B19" s="415"/>
      <c r="C19" s="415"/>
      <c r="D19" s="415"/>
      <c r="E19" s="415"/>
      <c r="F19" s="415"/>
      <c r="G19" s="415"/>
      <c r="H19" s="415"/>
      <c r="I19" s="415"/>
      <c r="J19" s="415"/>
      <c r="K19" s="415"/>
      <c r="L19" s="415"/>
      <c r="M19" s="73"/>
      <c r="N19" s="73"/>
      <c r="O19" s="73"/>
      <c r="P19" s="73"/>
      <c r="Q19" s="73"/>
    </row>
    <row r="20" spans="1:17">
      <c r="A20" s="415"/>
      <c r="B20" s="415"/>
      <c r="C20" s="415"/>
      <c r="D20" s="415"/>
      <c r="E20" s="415"/>
      <c r="F20" s="415"/>
      <c r="G20" s="415"/>
      <c r="H20" s="415"/>
      <c r="I20" s="415"/>
      <c r="J20" s="415"/>
      <c r="K20" s="415"/>
      <c r="L20" s="415"/>
      <c r="M20" s="73"/>
      <c r="N20" s="73"/>
      <c r="O20" s="73"/>
      <c r="P20" s="73"/>
      <c r="Q20" s="73"/>
    </row>
    <row r="21" spans="1:17">
      <c r="A21" s="415"/>
      <c r="B21" s="415"/>
      <c r="C21" s="415"/>
      <c r="D21" s="415"/>
      <c r="E21" s="415"/>
      <c r="F21" s="415"/>
      <c r="G21" s="415"/>
      <c r="H21" s="415"/>
      <c r="I21" s="415"/>
      <c r="J21" s="415"/>
      <c r="K21" s="415"/>
      <c r="L21" s="415"/>
      <c r="M21" s="73"/>
      <c r="N21" s="73"/>
      <c r="O21" s="73"/>
      <c r="P21" s="73"/>
      <c r="Q21" s="73"/>
    </row>
    <row r="22" spans="1:17">
      <c r="A22" s="415"/>
      <c r="B22" s="415"/>
      <c r="C22" s="415"/>
      <c r="D22" s="415"/>
      <c r="E22" s="415"/>
      <c r="F22" s="415"/>
      <c r="G22" s="415"/>
      <c r="H22" s="415"/>
      <c r="I22" s="415"/>
      <c r="J22" s="415"/>
      <c r="K22" s="415"/>
      <c r="L22" s="415"/>
      <c r="M22" s="73"/>
      <c r="N22" s="73"/>
      <c r="O22" s="73"/>
      <c r="P22" s="73"/>
      <c r="Q22" s="73"/>
    </row>
    <row r="23" spans="1:17">
      <c r="A23" s="415"/>
      <c r="B23" s="415"/>
      <c r="C23" s="415"/>
      <c r="D23" s="415"/>
      <c r="E23" s="415"/>
      <c r="F23" s="415"/>
      <c r="G23" s="415"/>
      <c r="H23" s="415"/>
      <c r="I23" s="415"/>
      <c r="J23" s="415"/>
      <c r="K23" s="415"/>
      <c r="L23" s="415"/>
      <c r="M23" s="73"/>
      <c r="N23" s="73"/>
      <c r="O23" s="73"/>
      <c r="P23" s="73"/>
      <c r="Q23" s="73"/>
    </row>
    <row r="24" spans="1:17">
      <c r="A24" s="415"/>
      <c r="B24" s="415"/>
      <c r="C24" s="415"/>
      <c r="D24" s="415"/>
      <c r="E24" s="415"/>
      <c r="F24" s="415"/>
      <c r="G24" s="415"/>
      <c r="H24" s="415"/>
      <c r="I24" s="415"/>
      <c r="J24" s="415"/>
      <c r="K24" s="415"/>
      <c r="L24" s="415"/>
      <c r="M24" s="73"/>
      <c r="N24" s="73"/>
      <c r="O24" s="73"/>
      <c r="P24" s="73"/>
      <c r="Q24" s="73"/>
    </row>
    <row r="25" spans="1:17">
      <c r="A25" s="415"/>
      <c r="B25" s="415"/>
      <c r="C25" s="415"/>
      <c r="D25" s="415"/>
      <c r="E25" s="415"/>
      <c r="F25" s="415"/>
      <c r="G25" s="415"/>
      <c r="H25" s="415"/>
      <c r="I25" s="415"/>
      <c r="J25" s="415"/>
      <c r="K25" s="415"/>
      <c r="L25" s="415"/>
      <c r="M25" s="73"/>
      <c r="N25" s="73"/>
      <c r="O25" s="73"/>
      <c r="P25" s="73"/>
      <c r="Q25" s="73"/>
    </row>
    <row r="26" spans="1:17">
      <c r="A26" s="415"/>
      <c r="B26" s="415"/>
      <c r="C26" s="415"/>
      <c r="D26" s="415"/>
      <c r="E26" s="415"/>
      <c r="F26" s="415"/>
      <c r="G26" s="415"/>
      <c r="H26" s="415"/>
      <c r="I26" s="415"/>
      <c r="J26" s="415"/>
      <c r="K26" s="415"/>
      <c r="L26" s="415"/>
      <c r="M26" s="73"/>
      <c r="N26" s="73"/>
      <c r="O26" s="73"/>
      <c r="P26" s="73"/>
      <c r="Q26" s="73"/>
    </row>
    <row r="27" spans="1:17">
      <c r="A27" s="415"/>
      <c r="B27" s="415"/>
      <c r="C27" s="415"/>
      <c r="D27" s="415"/>
      <c r="E27" s="415"/>
      <c r="F27" s="415"/>
      <c r="G27" s="415"/>
      <c r="H27" s="415"/>
      <c r="I27" s="415"/>
      <c r="J27" s="415"/>
      <c r="K27" s="415"/>
      <c r="L27" s="415"/>
      <c r="M27" s="73"/>
      <c r="N27" s="73"/>
      <c r="O27" s="73"/>
      <c r="P27" s="73"/>
      <c r="Q27" s="73"/>
    </row>
    <row r="28" spans="1:17">
      <c r="A28" s="415"/>
      <c r="B28" s="415"/>
      <c r="C28" s="415"/>
      <c r="D28" s="415"/>
      <c r="E28" s="415"/>
      <c r="F28" s="415"/>
      <c r="G28" s="415"/>
      <c r="H28" s="415"/>
      <c r="I28" s="415"/>
      <c r="J28" s="415"/>
      <c r="K28" s="415"/>
      <c r="L28" s="415"/>
      <c r="M28" s="73"/>
      <c r="N28" s="73"/>
      <c r="O28" s="73"/>
      <c r="P28" s="73"/>
      <c r="Q28" s="73"/>
    </row>
    <row r="29" spans="1:17">
      <c r="A29" s="415"/>
      <c r="B29" s="415"/>
      <c r="C29" s="415"/>
      <c r="D29" s="415"/>
      <c r="E29" s="415"/>
      <c r="F29" s="415"/>
      <c r="G29" s="415"/>
      <c r="H29" s="415"/>
      <c r="I29" s="415"/>
      <c r="J29" s="415"/>
      <c r="K29" s="415"/>
      <c r="L29" s="415"/>
      <c r="M29" s="73"/>
      <c r="N29" s="73"/>
      <c r="O29" s="73"/>
      <c r="P29" s="73"/>
      <c r="Q29" s="73"/>
    </row>
    <row r="30" spans="1:17">
      <c r="A30" s="415"/>
      <c r="B30" s="415"/>
      <c r="C30" s="415"/>
      <c r="D30" s="415"/>
      <c r="E30" s="415"/>
      <c r="F30" s="415"/>
      <c r="G30" s="415"/>
      <c r="H30" s="415"/>
      <c r="I30" s="415"/>
      <c r="J30" s="415"/>
      <c r="K30" s="415"/>
      <c r="L30" s="415"/>
      <c r="M30" s="73"/>
      <c r="N30" s="73"/>
      <c r="O30" s="73"/>
      <c r="P30" s="73"/>
      <c r="Q30" s="73"/>
    </row>
    <row r="31" spans="1:17">
      <c r="A31" s="415"/>
      <c r="B31" s="415"/>
      <c r="C31" s="415"/>
      <c r="D31" s="415"/>
      <c r="E31" s="415"/>
      <c r="F31" s="415"/>
      <c r="G31" s="415"/>
      <c r="H31" s="415"/>
      <c r="I31" s="415"/>
      <c r="J31" s="415"/>
      <c r="K31" s="415"/>
      <c r="L31" s="415"/>
      <c r="M31" s="73"/>
      <c r="N31" s="73"/>
      <c r="O31" s="73"/>
      <c r="P31" s="73"/>
      <c r="Q31" s="73"/>
    </row>
    <row r="32" spans="1:17">
      <c r="A32" s="415"/>
      <c r="B32" s="415"/>
      <c r="C32" s="415"/>
      <c r="D32" s="415"/>
      <c r="E32" s="415"/>
      <c r="F32" s="415"/>
      <c r="G32" s="415"/>
      <c r="H32" s="415"/>
      <c r="I32" s="415"/>
      <c r="J32" s="415"/>
      <c r="K32" s="415"/>
      <c r="L32" s="415"/>
      <c r="M32" s="73"/>
      <c r="N32" s="73"/>
      <c r="O32" s="73"/>
      <c r="P32" s="73"/>
      <c r="Q32" s="73"/>
    </row>
    <row r="33" spans="1:17">
      <c r="A33" s="415"/>
      <c r="B33" s="415"/>
      <c r="C33" s="415"/>
      <c r="D33" s="415"/>
      <c r="E33" s="415"/>
      <c r="F33" s="415"/>
      <c r="G33" s="415"/>
      <c r="H33" s="415"/>
      <c r="I33" s="415"/>
      <c r="J33" s="415"/>
      <c r="K33" s="415"/>
      <c r="L33" s="415"/>
      <c r="M33" s="73"/>
      <c r="N33" s="73"/>
      <c r="O33" s="73"/>
      <c r="P33" s="73"/>
      <c r="Q33" s="73"/>
    </row>
    <row r="34" spans="1:17">
      <c r="A34" s="415"/>
      <c r="B34" s="415"/>
      <c r="C34" s="415"/>
      <c r="D34" s="415"/>
      <c r="E34" s="415"/>
      <c r="F34" s="415"/>
      <c r="G34" s="415"/>
      <c r="H34" s="415"/>
      <c r="I34" s="415"/>
      <c r="J34" s="415"/>
      <c r="K34" s="415"/>
      <c r="L34" s="415"/>
      <c r="M34" s="73"/>
      <c r="N34" s="73"/>
      <c r="O34" s="73"/>
      <c r="P34" s="73"/>
      <c r="Q34" s="73"/>
    </row>
    <row r="35" spans="1:17">
      <c r="A35" s="415"/>
      <c r="B35" s="415"/>
      <c r="C35" s="415"/>
      <c r="D35" s="415"/>
      <c r="E35" s="415"/>
      <c r="F35" s="415"/>
      <c r="G35" s="415"/>
      <c r="H35" s="415"/>
      <c r="I35" s="415"/>
      <c r="J35" s="415"/>
      <c r="K35" s="415"/>
      <c r="L35" s="415"/>
      <c r="M35" s="73"/>
      <c r="N35" s="73"/>
      <c r="O35" s="73"/>
      <c r="P35" s="73"/>
      <c r="Q35" s="73"/>
    </row>
    <row r="36" spans="1:17">
      <c r="A36" s="415"/>
      <c r="B36" s="415"/>
      <c r="C36" s="415"/>
      <c r="D36" s="415"/>
      <c r="E36" s="415"/>
      <c r="F36" s="415"/>
      <c r="G36" s="415"/>
      <c r="H36" s="415"/>
      <c r="I36" s="415"/>
      <c r="J36" s="415"/>
      <c r="K36" s="415"/>
      <c r="L36" s="415"/>
      <c r="M36" s="73"/>
      <c r="N36" s="73"/>
      <c r="O36" s="73"/>
      <c r="P36" s="73"/>
      <c r="Q36" s="73"/>
    </row>
    <row r="37" spans="1:17">
      <c r="A37" s="415"/>
      <c r="B37" s="415"/>
      <c r="C37" s="415"/>
      <c r="D37" s="415"/>
      <c r="E37" s="415"/>
      <c r="F37" s="415"/>
      <c r="G37" s="415"/>
      <c r="H37" s="415"/>
      <c r="I37" s="415"/>
      <c r="J37" s="415"/>
      <c r="K37" s="415"/>
      <c r="L37" s="415"/>
      <c r="M37" s="73"/>
      <c r="N37" s="73"/>
      <c r="O37" s="73"/>
      <c r="P37" s="73"/>
      <c r="Q37" s="73"/>
    </row>
    <row r="38" spans="1:17">
      <c r="A38" s="415"/>
      <c r="B38" s="415"/>
      <c r="C38" s="415"/>
      <c r="D38" s="415"/>
      <c r="E38" s="415"/>
      <c r="F38" s="415"/>
      <c r="G38" s="415"/>
      <c r="H38" s="415"/>
      <c r="I38" s="415"/>
      <c r="J38" s="415"/>
      <c r="K38" s="415"/>
      <c r="L38" s="415"/>
      <c r="M38" s="73"/>
      <c r="N38" s="73"/>
      <c r="O38" s="73"/>
      <c r="P38" s="73"/>
      <c r="Q38" s="73"/>
    </row>
    <row r="39" spans="1:17">
      <c r="A39" s="415"/>
      <c r="B39" s="415"/>
      <c r="C39" s="415"/>
      <c r="D39" s="415"/>
      <c r="E39" s="415"/>
      <c r="F39" s="415"/>
      <c r="G39" s="415"/>
      <c r="H39" s="415"/>
      <c r="I39" s="415"/>
      <c r="J39" s="415"/>
      <c r="K39" s="415"/>
      <c r="L39" s="415"/>
      <c r="M39" s="73"/>
      <c r="N39" s="73"/>
      <c r="O39" s="73"/>
      <c r="P39" s="73"/>
      <c r="Q39" s="73"/>
    </row>
    <row r="40" spans="1:17">
      <c r="A40" s="415"/>
      <c r="B40" s="415"/>
      <c r="C40" s="415"/>
      <c r="D40" s="415"/>
      <c r="E40" s="415"/>
      <c r="F40" s="415"/>
      <c r="G40" s="415"/>
      <c r="H40" s="415"/>
      <c r="I40" s="415"/>
      <c r="J40" s="415"/>
      <c r="K40" s="415"/>
      <c r="L40" s="415"/>
      <c r="M40" s="73"/>
      <c r="N40" s="73"/>
      <c r="O40" s="73"/>
      <c r="P40" s="73"/>
      <c r="Q40" s="73"/>
    </row>
    <row r="41" spans="1:17">
      <c r="A41" s="415"/>
      <c r="B41" s="415"/>
      <c r="C41" s="415"/>
      <c r="D41" s="415"/>
      <c r="E41" s="415"/>
      <c r="F41" s="415"/>
      <c r="G41" s="415"/>
      <c r="H41" s="415"/>
      <c r="I41" s="415"/>
      <c r="J41" s="415"/>
      <c r="K41" s="415"/>
      <c r="L41" s="415"/>
      <c r="M41" s="73"/>
      <c r="N41" s="73"/>
      <c r="O41" s="73"/>
      <c r="P41" s="73"/>
      <c r="Q41" s="73"/>
    </row>
    <row r="42" spans="1:17">
      <c r="A42" s="415"/>
      <c r="B42" s="415"/>
      <c r="C42" s="415"/>
      <c r="D42" s="415"/>
      <c r="E42" s="415"/>
      <c r="F42" s="415"/>
      <c r="G42" s="415"/>
      <c r="H42" s="415"/>
      <c r="I42" s="415"/>
      <c r="J42" s="415"/>
      <c r="K42" s="415"/>
      <c r="L42" s="415"/>
      <c r="M42" s="73"/>
      <c r="N42" s="73"/>
      <c r="O42" s="73"/>
      <c r="P42" s="73"/>
      <c r="Q42" s="73"/>
    </row>
    <row r="43" spans="1:17">
      <c r="A43" s="415"/>
      <c r="B43" s="415"/>
      <c r="C43" s="415"/>
      <c r="D43" s="415"/>
      <c r="E43" s="415"/>
      <c r="F43" s="415"/>
      <c r="G43" s="415"/>
      <c r="H43" s="415"/>
      <c r="I43" s="415"/>
      <c r="J43" s="415"/>
      <c r="K43" s="415"/>
      <c r="L43" s="415"/>
      <c r="M43" s="73"/>
      <c r="N43" s="73"/>
      <c r="O43" s="73"/>
      <c r="P43" s="73"/>
      <c r="Q43" s="73"/>
    </row>
    <row r="44" spans="1:17">
      <c r="A44" s="415"/>
      <c r="B44" s="415"/>
      <c r="C44" s="415"/>
      <c r="D44" s="415"/>
      <c r="E44" s="415"/>
      <c r="F44" s="415"/>
      <c r="G44" s="415"/>
      <c r="H44" s="415"/>
      <c r="I44" s="415"/>
      <c r="J44" s="415"/>
      <c r="K44" s="415"/>
      <c r="L44" s="415"/>
      <c r="M44" s="73"/>
      <c r="N44" s="73"/>
      <c r="O44" s="73"/>
      <c r="P44" s="73"/>
      <c r="Q44" s="73"/>
    </row>
    <row r="45" spans="1:17">
      <c r="A45" s="415"/>
      <c r="B45" s="415"/>
      <c r="C45" s="415"/>
      <c r="D45" s="415"/>
      <c r="E45" s="415"/>
      <c r="F45" s="415"/>
      <c r="G45" s="415"/>
      <c r="H45" s="415"/>
      <c r="I45" s="415"/>
      <c r="J45" s="415"/>
      <c r="K45" s="415"/>
      <c r="L45" s="415"/>
      <c r="M45" s="73"/>
      <c r="N45" s="73"/>
      <c r="O45" s="73"/>
      <c r="P45" s="73"/>
      <c r="Q45" s="73"/>
    </row>
    <row r="46" spans="1:17">
      <c r="A46" s="415"/>
      <c r="B46" s="415"/>
      <c r="C46" s="415"/>
      <c r="D46" s="415"/>
      <c r="E46" s="415"/>
      <c r="F46" s="415"/>
      <c r="G46" s="415"/>
      <c r="H46" s="415"/>
      <c r="I46" s="415"/>
      <c r="J46" s="415"/>
      <c r="K46" s="415"/>
      <c r="L46" s="415"/>
      <c r="M46" s="73"/>
      <c r="N46" s="73"/>
      <c r="O46" s="73"/>
      <c r="P46" s="73"/>
      <c r="Q46" s="73"/>
    </row>
    <row r="47" spans="1:17">
      <c r="A47" s="415"/>
      <c r="B47" s="415"/>
      <c r="C47" s="415"/>
      <c r="D47" s="415"/>
      <c r="E47" s="415"/>
      <c r="F47" s="415"/>
      <c r="G47" s="415"/>
      <c r="H47" s="415"/>
      <c r="I47" s="415"/>
      <c r="J47" s="415"/>
      <c r="K47" s="415"/>
      <c r="L47" s="415"/>
      <c r="M47" s="73"/>
      <c r="N47" s="73"/>
      <c r="O47" s="73"/>
      <c r="P47" s="73"/>
      <c r="Q47" s="73"/>
    </row>
    <row r="48" spans="1:17">
      <c r="A48" s="415"/>
      <c r="B48" s="415"/>
      <c r="C48" s="415"/>
      <c r="D48" s="415"/>
      <c r="E48" s="415"/>
      <c r="F48" s="415"/>
      <c r="G48" s="415"/>
      <c r="H48" s="415"/>
      <c r="I48" s="415"/>
      <c r="J48" s="415"/>
      <c r="K48" s="415"/>
      <c r="L48" s="415"/>
      <c r="M48" s="73"/>
      <c r="N48" s="73"/>
      <c r="O48" s="73"/>
      <c r="P48" s="73"/>
      <c r="Q48" s="73"/>
    </row>
    <row r="49" spans="1:17">
      <c r="A49" s="415"/>
      <c r="B49" s="415"/>
      <c r="C49" s="415"/>
      <c r="D49" s="415"/>
      <c r="E49" s="415"/>
      <c r="F49" s="415"/>
      <c r="G49" s="415"/>
      <c r="H49" s="415"/>
      <c r="I49" s="415"/>
      <c r="J49" s="415"/>
      <c r="K49" s="415"/>
      <c r="L49" s="415"/>
      <c r="M49" s="73"/>
      <c r="N49" s="73"/>
      <c r="O49" s="73"/>
      <c r="P49" s="73"/>
      <c r="Q49" s="73"/>
    </row>
    <row r="50" spans="1:17">
      <c r="A50" s="415"/>
      <c r="B50" s="415"/>
      <c r="C50" s="415"/>
      <c r="D50" s="415"/>
      <c r="E50" s="415"/>
      <c r="F50" s="415"/>
      <c r="G50" s="415"/>
      <c r="H50" s="415"/>
      <c r="I50" s="415"/>
      <c r="J50" s="415"/>
      <c r="K50" s="415"/>
      <c r="L50" s="415"/>
      <c r="M50" s="73"/>
      <c r="N50" s="73"/>
      <c r="O50" s="73"/>
      <c r="P50" s="73"/>
      <c r="Q50" s="73"/>
    </row>
    <row r="51" spans="1:17">
      <c r="A51" s="415"/>
      <c r="B51" s="415"/>
      <c r="C51" s="415"/>
      <c r="D51" s="415"/>
      <c r="E51" s="415"/>
      <c r="F51" s="415"/>
      <c r="G51" s="415"/>
      <c r="H51" s="415"/>
      <c r="I51" s="415"/>
      <c r="J51" s="415"/>
      <c r="K51" s="415"/>
      <c r="L51" s="415"/>
      <c r="M51" s="73"/>
      <c r="N51" s="73"/>
      <c r="O51" s="73"/>
      <c r="P51" s="73"/>
      <c r="Q51" s="73"/>
    </row>
    <row r="52" spans="1:17">
      <c r="A52" s="415"/>
      <c r="B52" s="415"/>
      <c r="C52" s="415"/>
      <c r="D52" s="415"/>
      <c r="E52" s="415"/>
      <c r="F52" s="415"/>
      <c r="G52" s="415"/>
      <c r="H52" s="415"/>
      <c r="I52" s="415"/>
      <c r="J52" s="415"/>
      <c r="K52" s="415"/>
      <c r="L52" s="415"/>
      <c r="M52" s="73"/>
      <c r="N52" s="73"/>
      <c r="O52" s="73"/>
      <c r="P52" s="73"/>
      <c r="Q52" s="73"/>
    </row>
    <row r="53" spans="1:17">
      <c r="A53" s="415"/>
      <c r="B53" s="415"/>
      <c r="C53" s="415"/>
      <c r="D53" s="415"/>
      <c r="E53" s="415"/>
      <c r="F53" s="415"/>
      <c r="G53" s="415"/>
      <c r="H53" s="415"/>
      <c r="I53" s="415"/>
      <c r="J53" s="415"/>
      <c r="K53" s="415"/>
      <c r="L53" s="415"/>
      <c r="M53" s="73"/>
      <c r="N53" s="73"/>
      <c r="O53" s="73"/>
      <c r="P53" s="73"/>
      <c r="Q53" s="73"/>
    </row>
    <row r="54" spans="1:17">
      <c r="A54" s="415"/>
      <c r="B54" s="415"/>
      <c r="C54" s="415"/>
      <c r="D54" s="415"/>
      <c r="E54" s="415"/>
      <c r="F54" s="415"/>
      <c r="G54" s="415"/>
      <c r="H54" s="415"/>
      <c r="I54" s="415"/>
      <c r="J54" s="415"/>
      <c r="K54" s="415"/>
      <c r="L54" s="415"/>
      <c r="M54" s="73"/>
      <c r="N54" s="73"/>
      <c r="O54" s="73"/>
      <c r="P54" s="73"/>
      <c r="Q54" s="73"/>
    </row>
    <row r="55" spans="1:17">
      <c r="A55" s="415"/>
      <c r="B55" s="415"/>
      <c r="C55" s="415"/>
      <c r="D55" s="415"/>
      <c r="E55" s="415"/>
      <c r="F55" s="415"/>
      <c r="G55" s="415"/>
      <c r="H55" s="415"/>
      <c r="I55" s="415"/>
      <c r="J55" s="415"/>
      <c r="K55" s="415"/>
      <c r="L55" s="415"/>
      <c r="M55" s="73"/>
      <c r="N55" s="73"/>
      <c r="O55" s="73"/>
      <c r="P55" s="73"/>
      <c r="Q55" s="73"/>
    </row>
    <row r="56" spans="1:17">
      <c r="A56" s="415"/>
      <c r="B56" s="415"/>
      <c r="C56" s="415"/>
      <c r="D56" s="415"/>
      <c r="E56" s="415"/>
      <c r="F56" s="415"/>
      <c r="G56" s="415"/>
      <c r="H56" s="415"/>
      <c r="I56" s="415"/>
      <c r="J56" s="415"/>
      <c r="K56" s="415"/>
      <c r="L56" s="415"/>
      <c r="M56" s="73"/>
      <c r="N56" s="73"/>
      <c r="O56" s="73"/>
      <c r="P56" s="73"/>
      <c r="Q56" s="73"/>
    </row>
    <row r="57" spans="1:17">
      <c r="A57" s="415"/>
      <c r="B57" s="415"/>
      <c r="C57" s="415"/>
      <c r="D57" s="415"/>
      <c r="E57" s="415"/>
      <c r="F57" s="415"/>
      <c r="G57" s="415"/>
      <c r="H57" s="415"/>
      <c r="I57" s="415"/>
      <c r="J57" s="415"/>
      <c r="K57" s="415"/>
      <c r="L57" s="415"/>
      <c r="M57" s="73"/>
      <c r="N57" s="73"/>
      <c r="O57" s="73"/>
      <c r="P57" s="73"/>
      <c r="Q57" s="73"/>
    </row>
    <row r="58" spans="1:17">
      <c r="A58" s="415"/>
      <c r="B58" s="415"/>
      <c r="C58" s="415"/>
      <c r="D58" s="415"/>
      <c r="E58" s="415"/>
      <c r="F58" s="415"/>
      <c r="G58" s="415"/>
      <c r="H58" s="415"/>
      <c r="I58" s="415"/>
      <c r="J58" s="415"/>
      <c r="K58" s="415"/>
      <c r="L58" s="415"/>
      <c r="M58" s="73"/>
      <c r="N58" s="73"/>
      <c r="O58" s="73"/>
      <c r="P58" s="73"/>
      <c r="Q58" s="73"/>
    </row>
    <row r="59" spans="1:17">
      <c r="A59" s="415"/>
      <c r="B59" s="415"/>
      <c r="C59" s="415"/>
      <c r="D59" s="415"/>
      <c r="E59" s="415"/>
      <c r="F59" s="415"/>
      <c r="G59" s="415"/>
      <c r="H59" s="415"/>
      <c r="I59" s="415"/>
      <c r="J59" s="415"/>
      <c r="K59" s="415"/>
      <c r="L59" s="415"/>
      <c r="M59" s="73"/>
      <c r="N59" s="73"/>
      <c r="O59" s="73"/>
      <c r="P59" s="73"/>
      <c r="Q59" s="73"/>
    </row>
    <row r="60" spans="1:17">
      <c r="A60" s="415"/>
      <c r="B60" s="415"/>
      <c r="C60" s="415"/>
      <c r="D60" s="415"/>
      <c r="E60" s="415"/>
      <c r="F60" s="415"/>
      <c r="G60" s="415"/>
      <c r="H60" s="415"/>
      <c r="I60" s="415"/>
      <c r="J60" s="415"/>
      <c r="K60" s="415"/>
      <c r="L60" s="415"/>
      <c r="M60" s="73"/>
      <c r="N60" s="73"/>
      <c r="O60" s="73"/>
      <c r="P60" s="73"/>
      <c r="Q60" s="73"/>
    </row>
    <row r="61" spans="1:17">
      <c r="A61" s="415"/>
      <c r="B61" s="415"/>
      <c r="C61" s="415"/>
      <c r="D61" s="415"/>
      <c r="E61" s="415"/>
      <c r="F61" s="415"/>
      <c r="G61" s="415"/>
      <c r="H61" s="415"/>
      <c r="I61" s="415"/>
      <c r="J61" s="415"/>
      <c r="K61" s="415"/>
      <c r="L61" s="415"/>
      <c r="M61" s="73"/>
      <c r="N61" s="73"/>
      <c r="O61" s="73"/>
      <c r="P61" s="73"/>
      <c r="Q61" s="73"/>
    </row>
    <row r="62" spans="1:17">
      <c r="A62" s="415"/>
      <c r="B62" s="415"/>
      <c r="C62" s="415"/>
      <c r="D62" s="415"/>
      <c r="E62" s="415"/>
      <c r="F62" s="415"/>
      <c r="G62" s="415"/>
      <c r="H62" s="415"/>
      <c r="I62" s="415"/>
      <c r="J62" s="415"/>
      <c r="K62" s="415"/>
      <c r="L62" s="415"/>
      <c r="M62" s="73"/>
      <c r="N62" s="73"/>
      <c r="O62" s="73"/>
      <c r="P62" s="73"/>
      <c r="Q62" s="73"/>
    </row>
    <row r="63" spans="1:17">
      <c r="A63" s="415"/>
      <c r="B63" s="415"/>
      <c r="C63" s="415"/>
      <c r="D63" s="415"/>
      <c r="E63" s="415"/>
      <c r="F63" s="415"/>
      <c r="G63" s="415"/>
      <c r="H63" s="415"/>
      <c r="I63" s="415"/>
      <c r="J63" s="415"/>
      <c r="K63" s="415"/>
      <c r="L63" s="415"/>
      <c r="M63" s="73"/>
      <c r="N63" s="73"/>
      <c r="O63" s="73"/>
      <c r="P63" s="73"/>
      <c r="Q63" s="73"/>
    </row>
    <row r="64" spans="1:17">
      <c r="A64" s="415"/>
      <c r="B64" s="415"/>
      <c r="C64" s="415"/>
      <c r="D64" s="415"/>
      <c r="E64" s="415"/>
      <c r="F64" s="415"/>
      <c r="G64" s="415"/>
      <c r="H64" s="415"/>
      <c r="I64" s="415"/>
      <c r="J64" s="415"/>
      <c r="K64" s="415"/>
      <c r="L64" s="415"/>
      <c r="M64" s="73"/>
      <c r="N64" s="73"/>
      <c r="O64" s="73"/>
      <c r="P64" s="73"/>
      <c r="Q64" s="73"/>
    </row>
    <row r="65" spans="1:17">
      <c r="A65" s="415"/>
      <c r="B65" s="415"/>
      <c r="C65" s="415"/>
      <c r="D65" s="415"/>
      <c r="E65" s="415"/>
      <c r="F65" s="415"/>
      <c r="G65" s="415"/>
      <c r="H65" s="415"/>
      <c r="I65" s="415"/>
      <c r="J65" s="415"/>
      <c r="K65" s="415"/>
      <c r="L65" s="415"/>
      <c r="M65" s="73"/>
      <c r="N65" s="73"/>
      <c r="O65" s="73"/>
      <c r="P65" s="73"/>
      <c r="Q65" s="73"/>
    </row>
    <row r="66" spans="1:17">
      <c r="A66" s="415"/>
      <c r="B66" s="415"/>
      <c r="C66" s="415"/>
      <c r="D66" s="415"/>
      <c r="E66" s="415"/>
      <c r="F66" s="415"/>
      <c r="G66" s="415"/>
      <c r="H66" s="415"/>
      <c r="I66" s="415"/>
      <c r="J66" s="415"/>
      <c r="K66" s="415"/>
      <c r="L66" s="415"/>
      <c r="M66" s="73"/>
      <c r="N66" s="73"/>
      <c r="O66" s="73"/>
      <c r="P66" s="73"/>
      <c r="Q66" s="73"/>
    </row>
    <row r="67" spans="1:17">
      <c r="A67" s="415"/>
      <c r="B67" s="415"/>
      <c r="C67" s="415"/>
      <c r="D67" s="415"/>
      <c r="E67" s="415"/>
      <c r="F67" s="415"/>
      <c r="G67" s="415"/>
      <c r="H67" s="415"/>
      <c r="I67" s="415"/>
      <c r="J67" s="415"/>
      <c r="K67" s="415"/>
      <c r="L67" s="415"/>
      <c r="M67" s="73"/>
      <c r="N67" s="73"/>
      <c r="O67" s="73"/>
      <c r="P67" s="73"/>
      <c r="Q67" s="73"/>
    </row>
    <row r="68" spans="1:17">
      <c r="A68" s="415"/>
      <c r="B68" s="415"/>
      <c r="C68" s="415"/>
      <c r="D68" s="415"/>
      <c r="E68" s="415"/>
      <c r="F68" s="415"/>
      <c r="G68" s="415"/>
      <c r="H68" s="415"/>
      <c r="I68" s="415"/>
      <c r="J68" s="415"/>
      <c r="K68" s="415"/>
      <c r="L68" s="415"/>
      <c r="M68" s="73"/>
      <c r="N68" s="73"/>
      <c r="O68" s="73"/>
      <c r="P68" s="73"/>
      <c r="Q68" s="73"/>
    </row>
    <row r="69" spans="1:17">
      <c r="A69" s="415"/>
      <c r="B69" s="415"/>
      <c r="C69" s="415"/>
      <c r="D69" s="415"/>
      <c r="E69" s="415"/>
      <c r="F69" s="415"/>
      <c r="G69" s="415"/>
      <c r="H69" s="415"/>
      <c r="I69" s="415"/>
      <c r="J69" s="415"/>
      <c r="K69" s="415"/>
      <c r="L69" s="415"/>
      <c r="M69" s="73"/>
      <c r="N69" s="73"/>
      <c r="O69" s="73"/>
      <c r="P69" s="73"/>
      <c r="Q69" s="73"/>
    </row>
    <row r="70" spans="1:17">
      <c r="A70" s="415"/>
      <c r="B70" s="415"/>
      <c r="C70" s="415"/>
      <c r="D70" s="415"/>
      <c r="E70" s="415"/>
      <c r="F70" s="415"/>
      <c r="G70" s="415"/>
      <c r="H70" s="415"/>
      <c r="I70" s="415"/>
      <c r="J70" s="415"/>
      <c r="K70" s="415"/>
      <c r="L70" s="415"/>
      <c r="M70" s="73"/>
      <c r="N70" s="73"/>
      <c r="O70" s="73"/>
      <c r="P70" s="73"/>
      <c r="Q70" s="73"/>
    </row>
    <row r="71" spans="1:17">
      <c r="A71" s="415"/>
      <c r="B71" s="415"/>
      <c r="C71" s="415"/>
      <c r="D71" s="415"/>
      <c r="E71" s="415"/>
      <c r="F71" s="415"/>
      <c r="G71" s="415"/>
      <c r="H71" s="415"/>
      <c r="I71" s="415"/>
      <c r="J71" s="415"/>
      <c r="K71" s="415"/>
      <c r="L71" s="415"/>
      <c r="M71" s="73"/>
      <c r="N71" s="73"/>
      <c r="O71" s="73"/>
      <c r="P71" s="73"/>
      <c r="Q71" s="73"/>
    </row>
    <row r="72" spans="1:17">
      <c r="A72" s="415"/>
      <c r="B72" s="415"/>
      <c r="C72" s="415"/>
      <c r="D72" s="415"/>
      <c r="E72" s="415"/>
      <c r="F72" s="415"/>
      <c r="G72" s="415"/>
      <c r="H72" s="415"/>
      <c r="I72" s="415"/>
      <c r="J72" s="415"/>
      <c r="K72" s="415"/>
      <c r="L72" s="415"/>
      <c r="M72" s="73"/>
      <c r="N72" s="73"/>
      <c r="O72" s="73"/>
      <c r="P72" s="73"/>
      <c r="Q72" s="73"/>
    </row>
    <row r="73" spans="1:17">
      <c r="A73" s="415"/>
      <c r="B73" s="415"/>
      <c r="C73" s="415"/>
      <c r="D73" s="415"/>
      <c r="E73" s="415"/>
      <c r="F73" s="415"/>
      <c r="G73" s="415"/>
      <c r="H73" s="415"/>
      <c r="I73" s="415"/>
      <c r="J73" s="415"/>
      <c r="K73" s="415"/>
      <c r="L73" s="415"/>
      <c r="M73" s="73"/>
      <c r="N73" s="73"/>
      <c r="O73" s="73"/>
      <c r="P73" s="73"/>
      <c r="Q73" s="73"/>
    </row>
    <row r="74" spans="1:17">
      <c r="A74" s="415"/>
      <c r="B74" s="415"/>
      <c r="C74" s="415"/>
      <c r="D74" s="415"/>
      <c r="E74" s="415"/>
      <c r="F74" s="415"/>
      <c r="G74" s="415"/>
      <c r="H74" s="415"/>
      <c r="I74" s="415"/>
      <c r="J74" s="415"/>
      <c r="K74" s="415"/>
      <c r="L74" s="415"/>
      <c r="M74" s="73"/>
      <c r="N74" s="73"/>
      <c r="O74" s="73"/>
      <c r="P74" s="73"/>
      <c r="Q74" s="73"/>
    </row>
    <row r="75" spans="1:17">
      <c r="A75" s="415"/>
      <c r="B75" s="415"/>
      <c r="C75" s="415"/>
      <c r="D75" s="415"/>
      <c r="E75" s="415"/>
      <c r="F75" s="415"/>
      <c r="G75" s="415"/>
      <c r="H75" s="415"/>
      <c r="I75" s="415"/>
      <c r="J75" s="415"/>
      <c r="K75" s="415"/>
      <c r="L75" s="415"/>
      <c r="M75" s="73"/>
      <c r="N75" s="73"/>
      <c r="O75" s="73"/>
      <c r="P75" s="73"/>
      <c r="Q75" s="73"/>
    </row>
    <row r="76" spans="1:17">
      <c r="A76" s="415"/>
      <c r="B76" s="415"/>
      <c r="C76" s="415"/>
      <c r="D76" s="415"/>
      <c r="E76" s="415"/>
      <c r="F76" s="415"/>
      <c r="G76" s="415"/>
      <c r="H76" s="415"/>
      <c r="I76" s="415"/>
      <c r="J76" s="415"/>
      <c r="K76" s="415"/>
      <c r="L76" s="415"/>
      <c r="M76" s="73"/>
      <c r="N76" s="73"/>
      <c r="O76" s="73"/>
      <c r="P76" s="73"/>
      <c r="Q76" s="73"/>
    </row>
    <row r="77" spans="1:17">
      <c r="A77" s="415"/>
      <c r="B77" s="415"/>
      <c r="C77" s="415"/>
      <c r="D77" s="415"/>
      <c r="E77" s="415"/>
      <c r="F77" s="415"/>
      <c r="G77" s="415"/>
      <c r="H77" s="415"/>
      <c r="I77" s="415"/>
      <c r="J77" s="415"/>
      <c r="K77" s="415"/>
      <c r="L77" s="415"/>
      <c r="M77" s="73"/>
      <c r="N77" s="73"/>
      <c r="O77" s="73"/>
      <c r="P77" s="73"/>
      <c r="Q77" s="73"/>
    </row>
    <row r="78" spans="1:17">
      <c r="A78" s="415"/>
      <c r="B78" s="415"/>
      <c r="C78" s="415"/>
      <c r="D78" s="415"/>
      <c r="E78" s="415"/>
      <c r="F78" s="415"/>
      <c r="G78" s="415"/>
      <c r="H78" s="415"/>
      <c r="I78" s="415"/>
      <c r="J78" s="415"/>
      <c r="K78" s="415"/>
      <c r="L78" s="415"/>
      <c r="M78" s="73"/>
      <c r="N78" s="73"/>
      <c r="O78" s="73"/>
      <c r="P78" s="73"/>
      <c r="Q78" s="73"/>
    </row>
    <row r="79" spans="1:17">
      <c r="A79" s="415"/>
      <c r="B79" s="415"/>
      <c r="C79" s="415"/>
      <c r="D79" s="415"/>
      <c r="E79" s="415"/>
      <c r="F79" s="415"/>
      <c r="G79" s="415"/>
      <c r="H79" s="415"/>
      <c r="I79" s="415"/>
      <c r="J79" s="415"/>
      <c r="K79" s="415"/>
      <c r="L79" s="415"/>
      <c r="M79" s="73"/>
      <c r="N79" s="73"/>
      <c r="O79" s="73"/>
      <c r="P79" s="73"/>
      <c r="Q79" s="73"/>
    </row>
    <row r="80" spans="1:17" ht="13.25" customHeight="1">
      <c r="A80" s="415"/>
      <c r="B80" s="415"/>
      <c r="C80" s="415"/>
      <c r="D80" s="415"/>
      <c r="E80" s="415"/>
      <c r="F80" s="415"/>
      <c r="G80" s="415"/>
      <c r="H80" s="415"/>
      <c r="I80" s="415"/>
      <c r="J80" s="415"/>
      <c r="K80" s="415"/>
      <c r="L80" s="415"/>
      <c r="M80" s="73"/>
      <c r="N80" s="73"/>
      <c r="O80" s="73"/>
      <c r="P80" s="73"/>
      <c r="Q80" s="73"/>
    </row>
    <row r="81" spans="1:17" ht="3.65" customHeight="1">
      <c r="A81" s="415"/>
      <c r="B81" s="415"/>
      <c r="C81" s="415"/>
      <c r="D81" s="415"/>
      <c r="E81" s="415"/>
      <c r="F81" s="415"/>
      <c r="G81" s="415"/>
      <c r="H81" s="415"/>
      <c r="I81" s="415"/>
      <c r="J81" s="415"/>
      <c r="K81" s="415"/>
      <c r="L81" s="415"/>
      <c r="M81" s="73"/>
      <c r="N81" s="73"/>
      <c r="O81" s="73"/>
      <c r="P81" s="73"/>
      <c r="Q81" s="73"/>
    </row>
    <row r="82" spans="1:17">
      <c r="A82" s="415"/>
      <c r="B82" s="415"/>
      <c r="C82" s="415"/>
      <c r="D82" s="415"/>
      <c r="E82" s="415"/>
      <c r="F82" s="415"/>
      <c r="G82" s="415"/>
      <c r="H82" s="415"/>
      <c r="I82" s="415"/>
      <c r="J82" s="415"/>
      <c r="K82" s="415"/>
      <c r="L82" s="415"/>
      <c r="M82" s="73"/>
      <c r="N82" s="73"/>
      <c r="O82" s="73"/>
      <c r="P82" s="73"/>
      <c r="Q82" s="73"/>
    </row>
    <row r="83" spans="1:17">
      <c r="A83" s="415"/>
      <c r="B83" s="415"/>
      <c r="C83" s="415"/>
      <c r="D83" s="415"/>
      <c r="E83" s="415"/>
      <c r="F83" s="415"/>
      <c r="G83" s="415"/>
      <c r="H83" s="415"/>
      <c r="I83" s="415"/>
      <c r="J83" s="415"/>
      <c r="K83" s="415"/>
      <c r="L83" s="415"/>
      <c r="M83" s="73"/>
      <c r="N83" s="73"/>
      <c r="O83" s="73"/>
      <c r="P83" s="73"/>
      <c r="Q83" s="73"/>
    </row>
    <row r="84" spans="1:17">
      <c r="A84" s="415"/>
      <c r="B84" s="415"/>
      <c r="C84" s="415"/>
      <c r="D84" s="415"/>
      <c r="E84" s="415"/>
      <c r="F84" s="415"/>
      <c r="G84" s="415"/>
      <c r="H84" s="415"/>
      <c r="I84" s="415"/>
      <c r="J84" s="415"/>
      <c r="K84" s="415"/>
      <c r="L84" s="415"/>
      <c r="M84" s="73"/>
      <c r="N84" s="73"/>
      <c r="O84" s="73"/>
      <c r="P84" s="73"/>
      <c r="Q84" s="73"/>
    </row>
    <row r="85" spans="1:17">
      <c r="A85" s="415"/>
      <c r="B85" s="415"/>
      <c r="C85" s="415"/>
      <c r="D85" s="415"/>
      <c r="E85" s="415"/>
      <c r="F85" s="415"/>
      <c r="G85" s="415"/>
      <c r="H85" s="415"/>
      <c r="I85" s="415"/>
      <c r="J85" s="415"/>
      <c r="K85" s="415"/>
      <c r="L85" s="415"/>
      <c r="M85" s="73"/>
      <c r="N85" s="73"/>
      <c r="O85" s="73"/>
      <c r="P85" s="73"/>
      <c r="Q85" s="73"/>
    </row>
    <row r="86" spans="1:17">
      <c r="A86" s="415"/>
      <c r="B86" s="415"/>
      <c r="C86" s="415"/>
      <c r="D86" s="415"/>
      <c r="E86" s="415"/>
      <c r="F86" s="415"/>
      <c r="G86" s="415"/>
      <c r="H86" s="415"/>
      <c r="I86" s="415"/>
      <c r="J86" s="415"/>
      <c r="K86" s="415"/>
      <c r="L86" s="415"/>
      <c r="M86" s="73"/>
      <c r="N86" s="73"/>
      <c r="O86" s="73"/>
      <c r="P86" s="73"/>
      <c r="Q86" s="73"/>
    </row>
    <row r="87" spans="1:17">
      <c r="A87" s="415"/>
      <c r="B87" s="415"/>
      <c r="C87" s="415"/>
      <c r="D87" s="415"/>
      <c r="E87" s="415"/>
      <c r="F87" s="415"/>
      <c r="G87" s="415"/>
      <c r="H87" s="415"/>
      <c r="I87" s="415"/>
      <c r="J87" s="415"/>
      <c r="K87" s="415"/>
      <c r="L87" s="415"/>
      <c r="M87" s="73"/>
      <c r="N87" s="73"/>
      <c r="O87" s="73"/>
      <c r="P87" s="73"/>
      <c r="Q87" s="73"/>
    </row>
    <row r="88" spans="1:17">
      <c r="A88" s="415"/>
      <c r="B88" s="415"/>
      <c r="C88" s="415"/>
      <c r="D88" s="415"/>
      <c r="E88" s="415"/>
      <c r="F88" s="415"/>
      <c r="G88" s="415"/>
      <c r="H88" s="415"/>
      <c r="I88" s="415"/>
      <c r="J88" s="415"/>
      <c r="K88" s="415"/>
      <c r="L88" s="415"/>
      <c r="M88" s="73"/>
      <c r="N88" s="73"/>
      <c r="O88" s="73"/>
      <c r="P88" s="73"/>
      <c r="Q88" s="73"/>
    </row>
    <row r="89" spans="1:17">
      <c r="A89" s="415"/>
      <c r="B89" s="415"/>
      <c r="C89" s="415"/>
      <c r="D89" s="415"/>
      <c r="E89" s="415"/>
      <c r="F89" s="415"/>
      <c r="G89" s="415"/>
      <c r="H89" s="415"/>
      <c r="I89" s="415"/>
      <c r="J89" s="415"/>
      <c r="K89" s="415"/>
      <c r="L89" s="415"/>
      <c r="M89" s="73"/>
      <c r="N89" s="73"/>
      <c r="O89" s="73"/>
      <c r="P89" s="73"/>
      <c r="Q89" s="73"/>
    </row>
    <row r="90" spans="1:17">
      <c r="A90" s="415"/>
      <c r="B90" s="415"/>
      <c r="C90" s="415"/>
      <c r="D90" s="415"/>
      <c r="E90" s="415"/>
      <c r="F90" s="415"/>
      <c r="G90" s="415"/>
      <c r="H90" s="415"/>
      <c r="I90" s="415"/>
      <c r="J90" s="415"/>
      <c r="K90" s="415"/>
      <c r="L90" s="415"/>
      <c r="M90" s="73"/>
      <c r="N90" s="73"/>
      <c r="O90" s="73"/>
      <c r="P90" s="73"/>
      <c r="Q90" s="73"/>
    </row>
    <row r="91" spans="1:17">
      <c r="A91" s="415"/>
      <c r="B91" s="415"/>
      <c r="C91" s="415"/>
      <c r="D91" s="415"/>
      <c r="E91" s="415"/>
      <c r="F91" s="415"/>
      <c r="G91" s="415"/>
      <c r="H91" s="415"/>
      <c r="I91" s="415"/>
      <c r="J91" s="415"/>
      <c r="K91" s="415"/>
      <c r="L91" s="415"/>
      <c r="M91" s="73"/>
      <c r="N91" s="73"/>
      <c r="O91" s="73"/>
      <c r="P91" s="73"/>
      <c r="Q91" s="73"/>
    </row>
    <row r="92" spans="1:17">
      <c r="A92" s="415"/>
      <c r="B92" s="415"/>
      <c r="C92" s="415"/>
      <c r="D92" s="415"/>
      <c r="E92" s="415"/>
      <c r="F92" s="415"/>
      <c r="G92" s="415"/>
      <c r="H92" s="415"/>
      <c r="I92" s="415"/>
      <c r="J92" s="415"/>
      <c r="K92" s="415"/>
      <c r="L92" s="415"/>
      <c r="M92" s="73"/>
      <c r="N92" s="73"/>
      <c r="O92" s="73"/>
      <c r="P92" s="73"/>
      <c r="Q92" s="73"/>
    </row>
    <row r="93" spans="1:17">
      <c r="A93" s="415"/>
      <c r="B93" s="415"/>
      <c r="C93" s="415"/>
      <c r="D93" s="415"/>
      <c r="E93" s="415"/>
      <c r="F93" s="415"/>
      <c r="G93" s="415"/>
      <c r="H93" s="415"/>
      <c r="I93" s="415"/>
      <c r="J93" s="415"/>
      <c r="K93" s="415"/>
      <c r="L93" s="415"/>
      <c r="M93" s="73"/>
      <c r="N93" s="73"/>
      <c r="O93" s="73"/>
      <c r="P93" s="73"/>
      <c r="Q93" s="73"/>
    </row>
    <row r="94" spans="1:17">
      <c r="A94" s="415"/>
      <c r="B94" s="415"/>
      <c r="C94" s="415"/>
      <c r="D94" s="415"/>
      <c r="E94" s="415"/>
      <c r="F94" s="415"/>
      <c r="G94" s="415"/>
      <c r="H94" s="415"/>
      <c r="I94" s="415"/>
      <c r="J94" s="415"/>
      <c r="K94" s="415"/>
      <c r="L94" s="415"/>
      <c r="M94" s="73"/>
      <c r="N94" s="73"/>
      <c r="O94" s="73"/>
      <c r="P94" s="73"/>
      <c r="Q94" s="73"/>
    </row>
    <row r="95" spans="1:17">
      <c r="A95" s="415"/>
      <c r="B95" s="415"/>
      <c r="C95" s="415"/>
      <c r="D95" s="415"/>
      <c r="E95" s="415"/>
      <c r="F95" s="415"/>
      <c r="G95" s="415"/>
      <c r="H95" s="415"/>
      <c r="I95" s="415"/>
      <c r="J95" s="415"/>
      <c r="K95" s="415"/>
      <c r="L95" s="415"/>
      <c r="M95" s="73"/>
      <c r="N95" s="73"/>
      <c r="O95" s="73"/>
      <c r="P95" s="73"/>
      <c r="Q95" s="73"/>
    </row>
    <row r="96" spans="1:17">
      <c r="A96" s="415"/>
      <c r="B96" s="415"/>
      <c r="C96" s="415"/>
      <c r="D96" s="415"/>
      <c r="E96" s="415"/>
      <c r="F96" s="415"/>
      <c r="G96" s="415"/>
      <c r="H96" s="415"/>
      <c r="I96" s="415"/>
      <c r="J96" s="415"/>
      <c r="K96" s="415"/>
      <c r="L96" s="415"/>
      <c r="M96" s="73"/>
      <c r="N96" s="73"/>
      <c r="O96" s="73"/>
      <c r="P96" s="73"/>
      <c r="Q96" s="73"/>
    </row>
    <row r="97" spans="1:17">
      <c r="A97" s="415"/>
      <c r="B97" s="415"/>
      <c r="C97" s="415"/>
      <c r="D97" s="415"/>
      <c r="E97" s="415"/>
      <c r="F97" s="415"/>
      <c r="G97" s="415"/>
      <c r="H97" s="415"/>
      <c r="I97" s="415"/>
      <c r="J97" s="415"/>
      <c r="K97" s="415"/>
      <c r="L97" s="415"/>
      <c r="M97" s="73"/>
      <c r="N97" s="73"/>
      <c r="O97" s="73"/>
      <c r="P97" s="73"/>
      <c r="Q97" s="73"/>
    </row>
    <row r="98" spans="1:17">
      <c r="A98" s="415"/>
      <c r="B98" s="415"/>
      <c r="C98" s="415"/>
      <c r="D98" s="415"/>
      <c r="E98" s="415"/>
      <c r="F98" s="415"/>
      <c r="G98" s="415"/>
      <c r="H98" s="415"/>
      <c r="I98" s="415"/>
      <c r="J98" s="415"/>
      <c r="K98" s="415"/>
      <c r="L98" s="415"/>
      <c r="M98" s="73"/>
      <c r="N98" s="73"/>
      <c r="O98" s="73"/>
      <c r="P98" s="73"/>
      <c r="Q98" s="73"/>
    </row>
    <row r="99" spans="1:17">
      <c r="A99" s="415"/>
      <c r="B99" s="415"/>
      <c r="C99" s="415"/>
      <c r="D99" s="415"/>
      <c r="E99" s="415"/>
      <c r="F99" s="415"/>
      <c r="G99" s="415"/>
      <c r="H99" s="415"/>
      <c r="I99" s="415"/>
      <c r="J99" s="415"/>
      <c r="K99" s="415"/>
      <c r="L99" s="415"/>
      <c r="M99" s="73"/>
      <c r="N99" s="73"/>
      <c r="O99" s="73"/>
      <c r="P99" s="73"/>
      <c r="Q99" s="73"/>
    </row>
    <row r="100" spans="1:17">
      <c r="A100" s="415"/>
      <c r="B100" s="415"/>
      <c r="C100" s="415"/>
      <c r="D100" s="415"/>
      <c r="E100" s="415"/>
      <c r="F100" s="415"/>
      <c r="G100" s="415"/>
      <c r="H100" s="415"/>
      <c r="I100" s="415"/>
      <c r="J100" s="415"/>
      <c r="K100" s="415"/>
      <c r="L100" s="415"/>
      <c r="M100" s="73"/>
      <c r="N100" s="73"/>
      <c r="O100" s="73"/>
      <c r="P100" s="73"/>
      <c r="Q100" s="73"/>
    </row>
    <row r="101" spans="1:17">
      <c r="A101" s="73"/>
      <c r="B101" s="73"/>
      <c r="C101" s="73"/>
      <c r="D101" s="73"/>
      <c r="E101" s="73"/>
      <c r="F101" s="73"/>
      <c r="G101" s="73"/>
      <c r="H101" s="73"/>
      <c r="I101" s="73"/>
      <c r="J101" s="73"/>
      <c r="K101" s="73"/>
      <c r="L101" s="73"/>
      <c r="M101" s="73"/>
      <c r="N101" s="73"/>
      <c r="O101" s="73"/>
      <c r="P101" s="73"/>
      <c r="Q101" s="73"/>
    </row>
    <row r="102" spans="1:17">
      <c r="A102" s="73"/>
      <c r="B102" s="73"/>
      <c r="C102" s="73"/>
      <c r="D102" s="73"/>
      <c r="E102" s="73"/>
      <c r="F102" s="73"/>
      <c r="G102" s="73"/>
      <c r="H102" s="73"/>
      <c r="I102" s="73"/>
      <c r="J102" s="73"/>
      <c r="K102" s="73"/>
      <c r="L102" s="73"/>
      <c r="M102" s="73"/>
      <c r="N102" s="73"/>
      <c r="O102" s="73"/>
      <c r="P102" s="73"/>
      <c r="Q102" s="73"/>
    </row>
    <row r="103" spans="1:17">
      <c r="A103" s="73"/>
      <c r="B103" s="73"/>
      <c r="C103" s="73"/>
      <c r="D103" s="73"/>
      <c r="E103" s="73"/>
      <c r="F103" s="73"/>
      <c r="G103" s="73"/>
      <c r="H103" s="73"/>
      <c r="I103" s="73"/>
      <c r="J103" s="73"/>
      <c r="K103" s="73"/>
      <c r="L103" s="73"/>
      <c r="M103" s="73"/>
      <c r="N103" s="73"/>
      <c r="O103" s="73"/>
      <c r="P103" s="73"/>
      <c r="Q103" s="73"/>
    </row>
    <row r="104" spans="1:17">
      <c r="A104" s="73"/>
      <c r="B104" s="73"/>
      <c r="C104" s="73"/>
      <c r="D104" s="73"/>
      <c r="E104" s="73"/>
      <c r="F104" s="73"/>
      <c r="G104" s="73"/>
      <c r="H104" s="73"/>
      <c r="I104" s="73"/>
      <c r="J104" s="73"/>
      <c r="K104" s="73"/>
      <c r="L104" s="73"/>
      <c r="M104" s="73"/>
      <c r="N104" s="73"/>
      <c r="O104" s="73"/>
      <c r="P104" s="73"/>
      <c r="Q104" s="73"/>
    </row>
    <row r="105" spans="1:17">
      <c r="A105" s="73"/>
      <c r="B105" s="73"/>
      <c r="C105" s="73"/>
      <c r="D105" s="73"/>
      <c r="E105" s="73"/>
      <c r="F105" s="73"/>
      <c r="G105" s="73"/>
      <c r="H105" s="73"/>
      <c r="I105" s="73"/>
      <c r="J105" s="73"/>
      <c r="K105" s="73"/>
      <c r="L105" s="73"/>
      <c r="M105" s="73"/>
      <c r="N105" s="73"/>
      <c r="O105" s="73"/>
      <c r="P105" s="73"/>
      <c r="Q105" s="73"/>
    </row>
  </sheetData>
  <sheetProtection algorithmName="SHA-512" hashValue="tSoSZd9FQ+W3dhYQrfjo8FXru5QlPvGPmQO+ZrLYdKfy7XdPV79d9eghYeZltX+NlVsfCZ9K9dRbFXZ2PydwHQ==" saltValue="tkVxJ80Dd6u+7gRzElhwJg==" spinCount="100000" sheet="1" objects="1" scenarios="1"/>
  <mergeCells count="1">
    <mergeCell ref="A1:L100"/>
  </mergeCells>
  <printOptions horizontalCentered="1"/>
  <pageMargins left="0.23622047244094491" right="0.23622047244094491" top="0.23622047244094491" bottom="0.23622047244094491" header="0.31496062992125984" footer="0.31496062992125984"/>
  <pageSetup paperSize="9" scale="66" orientation="portrait" r:id="rId1"/>
  <headerFooter>
    <oddHeader>&amp;C&amp;"Jost"&amp;11&amp;K93979B Confidential&amp;1#_x000D_</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E9661-11D3-3349-BD90-BF3C9F3A320C}">
  <sheetPr>
    <tabColor rgb="FF003192"/>
    <pageSetUpPr fitToPage="1"/>
  </sheetPr>
  <dimension ref="A1:Q64"/>
  <sheetViews>
    <sheetView view="pageBreakPreview" zoomScale="90" zoomScaleNormal="100" zoomScaleSheetLayoutView="90" workbookViewId="0">
      <pane ySplit="5" topLeftCell="A6" activePane="bottomLeft" state="frozen"/>
      <selection pane="bottomLeft" activeCell="C2" sqref="C2:C3"/>
    </sheetView>
  </sheetViews>
  <sheetFormatPr defaultColWidth="9.08984375" defaultRowHeight="13"/>
  <cols>
    <col min="1" max="1" width="1.6328125" style="1" customWidth="1"/>
    <col min="2" max="2" width="0.6328125" style="1" customWidth="1"/>
    <col min="3" max="3" width="21.08984375" style="1" customWidth="1"/>
    <col min="4" max="4" width="1.6328125" style="1" customWidth="1"/>
    <col min="5" max="5" width="59.08984375" style="1" customWidth="1"/>
    <col min="6" max="6" width="1.36328125" style="1" customWidth="1"/>
    <col min="7" max="7" width="1.08984375" style="1" customWidth="1"/>
    <col min="8" max="8" width="1.6328125" style="1" customWidth="1"/>
    <col min="9" max="9" width="32.81640625" style="1" customWidth="1"/>
    <col min="10" max="10" width="1.6328125" style="1" customWidth="1"/>
    <col min="11" max="11" width="6.6328125" style="9" customWidth="1"/>
    <col min="12" max="12" width="10.36328125" style="10" bestFit="1" customWidth="1"/>
    <col min="13" max="13" width="11.453125" style="10" customWidth="1"/>
    <col min="14" max="14" width="0.6328125" style="1" customWidth="1"/>
    <col min="15" max="15" width="1.6328125" style="1" customWidth="1"/>
    <col min="16" max="16384" width="9.08984375" style="1"/>
  </cols>
  <sheetData>
    <row r="1" spans="1:15" ht="100.25" customHeight="1" thickBot="1">
      <c r="A1" s="18"/>
      <c r="B1" s="18"/>
      <c r="C1" s="18"/>
      <c r="D1" s="18"/>
      <c r="E1" s="18"/>
      <c r="F1" s="18"/>
      <c r="G1" s="18"/>
      <c r="H1" s="143"/>
      <c r="I1" s="143"/>
      <c r="J1" s="143"/>
      <c r="K1" s="143"/>
      <c r="L1" s="143"/>
      <c r="M1" s="143"/>
      <c r="N1" s="143"/>
      <c r="O1" s="18"/>
    </row>
    <row r="2" spans="1:15" s="5" customFormat="1" ht="20.149999999999999" customHeight="1">
      <c r="A2" s="17"/>
      <c r="B2" s="17"/>
      <c r="C2" s="352" t="s">
        <v>155</v>
      </c>
      <c r="D2" s="17"/>
      <c r="E2" s="135" t="s">
        <v>32</v>
      </c>
      <c r="F2" s="142"/>
      <c r="G2" s="142"/>
      <c r="H2" s="142"/>
      <c r="I2" s="135" t="s">
        <v>33</v>
      </c>
      <c r="J2" s="17"/>
      <c r="K2" s="35"/>
      <c r="L2" s="36"/>
      <c r="M2" s="36"/>
      <c r="N2" s="17"/>
      <c r="O2" s="17"/>
    </row>
    <row r="3" spans="1:15" ht="20.149999999999999" customHeight="1" thickBot="1">
      <c r="A3" s="18"/>
      <c r="B3" s="18"/>
      <c r="C3" s="391"/>
      <c r="D3" s="18"/>
      <c r="E3" s="224">
        <f>Summary!L4</f>
        <v>0</v>
      </c>
      <c r="F3" s="18"/>
      <c r="G3" s="18"/>
      <c r="H3" s="18"/>
      <c r="I3" s="134">
        <f>Summary!L7</f>
        <v>0</v>
      </c>
      <c r="J3" s="18"/>
      <c r="K3" s="416"/>
      <c r="L3" s="416"/>
      <c r="M3" s="416"/>
      <c r="N3" s="18"/>
      <c r="O3" s="18"/>
    </row>
    <row r="4" spans="1:15" ht="10.4" customHeight="1" thickBot="1">
      <c r="A4" s="18"/>
      <c r="B4" s="18"/>
      <c r="C4" s="18"/>
      <c r="D4" s="18"/>
      <c r="E4" s="21"/>
      <c r="F4" s="18"/>
      <c r="G4" s="18"/>
      <c r="H4" s="18"/>
      <c r="I4" s="18"/>
      <c r="J4" s="18"/>
      <c r="K4" s="18"/>
      <c r="L4" s="22"/>
      <c r="M4" s="18"/>
      <c r="N4" s="18"/>
      <c r="O4" s="18"/>
    </row>
    <row r="5" spans="1:15" s="5" customFormat="1" ht="30" customHeight="1" thickBot="1">
      <c r="A5" s="17"/>
      <c r="B5" s="24"/>
      <c r="C5" s="305" t="s">
        <v>690</v>
      </c>
      <c r="D5" s="306"/>
      <c r="E5" s="306"/>
      <c r="F5" s="306"/>
      <c r="G5" s="306"/>
      <c r="H5" s="306"/>
      <c r="I5" s="306"/>
      <c r="J5" s="306"/>
      <c r="K5" s="306"/>
      <c r="L5" s="306"/>
      <c r="M5" s="307"/>
      <c r="N5" s="24"/>
      <c r="O5" s="24"/>
    </row>
    <row r="6" spans="1:15" s="18" customFormat="1" ht="30" customHeight="1" thickBot="1">
      <c r="C6" s="442" t="s">
        <v>314</v>
      </c>
      <c r="D6" s="443"/>
      <c r="E6" s="443"/>
      <c r="F6" s="443"/>
      <c r="G6" s="443"/>
      <c r="H6" s="443"/>
      <c r="I6" s="443"/>
      <c r="J6" s="443"/>
      <c r="K6" s="443"/>
      <c r="L6" s="443"/>
      <c r="M6" s="444"/>
      <c r="N6" s="58"/>
      <c r="O6" s="24"/>
    </row>
    <row r="7" spans="1:15" ht="6.65" customHeight="1">
      <c r="A7" s="18"/>
      <c r="B7" s="18"/>
      <c r="C7" s="28"/>
      <c r="D7" s="28"/>
      <c r="E7" s="28"/>
      <c r="F7" s="28"/>
      <c r="G7" s="28"/>
      <c r="H7" s="28"/>
      <c r="I7" s="28"/>
      <c r="J7" s="28"/>
      <c r="K7" s="28"/>
      <c r="L7" s="28"/>
      <c r="M7" s="28"/>
      <c r="N7" s="18"/>
      <c r="O7" s="18"/>
    </row>
    <row r="8" spans="1:15" ht="17.149999999999999" customHeight="1">
      <c r="A8" s="18"/>
      <c r="B8" s="18"/>
      <c r="C8" s="445" t="s">
        <v>156</v>
      </c>
      <c r="D8" s="446"/>
      <c r="E8" s="446"/>
      <c r="F8" s="446"/>
      <c r="G8" s="446"/>
      <c r="H8" s="446"/>
      <c r="I8" s="446"/>
      <c r="J8" s="446"/>
      <c r="K8" s="446"/>
      <c r="L8" s="446"/>
      <c r="M8" s="446"/>
      <c r="N8" s="18"/>
      <c r="O8" s="18"/>
    </row>
    <row r="9" spans="1:15" ht="17.149999999999999" customHeight="1">
      <c r="A9" s="18"/>
      <c r="B9" s="191"/>
      <c r="C9" s="17" t="s">
        <v>311</v>
      </c>
      <c r="D9" s="192"/>
      <c r="E9" s="192"/>
      <c r="F9" s="192"/>
      <c r="G9" s="192"/>
      <c r="H9" s="192"/>
      <c r="I9" s="192"/>
      <c r="J9" s="192"/>
      <c r="K9" s="192"/>
      <c r="L9" s="192"/>
      <c r="M9" s="192"/>
      <c r="N9" s="18"/>
      <c r="O9" s="18"/>
    </row>
    <row r="10" spans="1:15" ht="17.149999999999999" customHeight="1">
      <c r="A10" s="18"/>
      <c r="B10" s="191"/>
      <c r="C10" s="17" t="s">
        <v>157</v>
      </c>
      <c r="D10" s="192"/>
      <c r="E10" s="192"/>
      <c r="F10" s="192"/>
      <c r="G10" s="192"/>
      <c r="H10" s="192"/>
      <c r="I10" s="192"/>
      <c r="J10" s="192"/>
      <c r="K10" s="192"/>
      <c r="L10" s="192"/>
      <c r="M10" s="192"/>
      <c r="N10" s="18"/>
      <c r="O10" s="18"/>
    </row>
    <row r="11" spans="1:15" ht="17.149999999999999" customHeight="1">
      <c r="A11" s="18"/>
      <c r="B11" s="191"/>
      <c r="C11" s="17" t="s">
        <v>158</v>
      </c>
      <c r="D11" s="192"/>
      <c r="E11" s="192"/>
      <c r="F11" s="192"/>
      <c r="G11" s="192"/>
      <c r="H11" s="192"/>
      <c r="I11" s="192"/>
      <c r="J11" s="192"/>
      <c r="K11" s="192"/>
      <c r="L11" s="192"/>
      <c r="M11" s="192"/>
      <c r="N11" s="18"/>
      <c r="O11" s="18"/>
    </row>
    <row r="12" spans="1:15" ht="31.4" customHeight="1">
      <c r="A12" s="18"/>
      <c r="B12" s="191"/>
      <c r="C12" s="452" t="s">
        <v>312</v>
      </c>
      <c r="D12" s="452"/>
      <c r="E12" s="452"/>
      <c r="F12" s="452"/>
      <c r="G12" s="452"/>
      <c r="H12" s="452"/>
      <c r="I12" s="452"/>
      <c r="J12" s="452"/>
      <c r="K12" s="452"/>
      <c r="L12" s="452"/>
      <c r="M12" s="452"/>
      <c r="N12" s="18"/>
      <c r="O12" s="18"/>
    </row>
    <row r="13" spans="1:15" ht="17.149999999999999" customHeight="1">
      <c r="A13" s="18"/>
      <c r="B13" s="191"/>
      <c r="C13" s="441" t="s">
        <v>313</v>
      </c>
      <c r="D13" s="441"/>
      <c r="E13" s="441"/>
      <c r="F13" s="441"/>
      <c r="G13" s="441"/>
      <c r="H13" s="441"/>
      <c r="I13" s="441"/>
      <c r="J13" s="441"/>
      <c r="K13" s="441"/>
      <c r="L13" s="441"/>
      <c r="M13" s="441"/>
      <c r="N13" s="18"/>
      <c r="O13" s="18"/>
    </row>
    <row r="14" spans="1:15" ht="5.4" customHeight="1">
      <c r="A14" s="18"/>
      <c r="B14" s="18"/>
      <c r="C14" s="28"/>
      <c r="D14" s="28"/>
      <c r="E14" s="28"/>
      <c r="F14" s="28"/>
      <c r="G14" s="28"/>
      <c r="H14" s="28"/>
      <c r="I14" s="28"/>
      <c r="J14" s="28"/>
      <c r="K14" s="28"/>
      <c r="L14" s="28"/>
      <c r="M14" s="28"/>
      <c r="N14" s="18"/>
      <c r="O14" s="18"/>
    </row>
    <row r="15" spans="1:15" s="8" customFormat="1" ht="20.149999999999999" customHeight="1">
      <c r="A15" s="25"/>
      <c r="B15" s="25"/>
      <c r="C15" s="367" t="s">
        <v>49</v>
      </c>
      <c r="D15" s="367"/>
      <c r="E15" s="368" t="s">
        <v>50</v>
      </c>
      <c r="F15" s="368"/>
      <c r="G15" s="368"/>
      <c r="H15" s="368"/>
      <c r="I15" s="368" t="s">
        <v>115</v>
      </c>
      <c r="J15" s="368"/>
      <c r="K15" s="141" t="s">
        <v>52</v>
      </c>
      <c r="L15" s="140" t="s">
        <v>53</v>
      </c>
      <c r="M15" s="140" t="s">
        <v>54</v>
      </c>
      <c r="N15" s="25"/>
      <c r="O15" s="25"/>
    </row>
    <row r="16" spans="1:15" ht="17.149999999999999" customHeight="1">
      <c r="A16" s="18"/>
      <c r="B16" s="18"/>
      <c r="C16" s="361" t="s">
        <v>159</v>
      </c>
      <c r="D16" s="361"/>
      <c r="E16" s="362" t="s">
        <v>250</v>
      </c>
      <c r="F16" s="362"/>
      <c r="G16" s="362"/>
      <c r="H16" s="362"/>
      <c r="I16" s="438" t="s">
        <v>160</v>
      </c>
      <c r="J16" s="438"/>
      <c r="K16" s="111"/>
      <c r="L16" s="108">
        <v>2678.5</v>
      </c>
      <c r="M16" s="117">
        <f t="shared" ref="M16:M21" si="0">K16*L16</f>
        <v>0</v>
      </c>
      <c r="N16" s="18"/>
      <c r="O16" s="18"/>
    </row>
    <row r="17" spans="1:15" ht="17.149999999999999" customHeight="1">
      <c r="A17" s="18"/>
      <c r="B17" s="18"/>
      <c r="C17" s="361" t="s">
        <v>161</v>
      </c>
      <c r="D17" s="361"/>
      <c r="E17" s="448" t="s">
        <v>253</v>
      </c>
      <c r="F17" s="448"/>
      <c r="G17" s="448"/>
      <c r="H17" s="448"/>
      <c r="I17" s="449" t="s">
        <v>162</v>
      </c>
      <c r="J17" s="449"/>
      <c r="K17" s="111"/>
      <c r="L17" s="108">
        <v>1589.5</v>
      </c>
      <c r="M17" s="117">
        <f t="shared" si="0"/>
        <v>0</v>
      </c>
      <c r="N17" s="18"/>
      <c r="O17" s="18"/>
    </row>
    <row r="18" spans="1:15" ht="17.149999999999999" customHeight="1">
      <c r="A18" s="18"/>
      <c r="B18" s="18"/>
      <c r="C18" s="361" t="s">
        <v>163</v>
      </c>
      <c r="D18" s="361"/>
      <c r="E18" s="448" t="s">
        <v>251</v>
      </c>
      <c r="F18" s="448"/>
      <c r="G18" s="448"/>
      <c r="H18" s="448"/>
      <c r="I18" s="449" t="s">
        <v>164</v>
      </c>
      <c r="J18" s="449"/>
      <c r="K18" s="111"/>
      <c r="L18" s="108">
        <v>1001</v>
      </c>
      <c r="M18" s="117">
        <f t="shared" si="0"/>
        <v>0</v>
      </c>
      <c r="N18" s="18"/>
      <c r="O18" s="18"/>
    </row>
    <row r="19" spans="1:15" ht="17.149999999999999" customHeight="1">
      <c r="A19" s="18"/>
      <c r="B19" s="18"/>
      <c r="C19" s="361" t="s">
        <v>165</v>
      </c>
      <c r="D19" s="361"/>
      <c r="E19" s="450" t="s">
        <v>254</v>
      </c>
      <c r="F19" s="450"/>
      <c r="G19" s="450"/>
      <c r="H19" s="450"/>
      <c r="I19" s="451" t="s">
        <v>166</v>
      </c>
      <c r="J19" s="451"/>
      <c r="K19" s="111"/>
      <c r="L19" s="108">
        <v>643.5</v>
      </c>
      <c r="M19" s="117">
        <f t="shared" si="0"/>
        <v>0</v>
      </c>
      <c r="N19" s="18"/>
      <c r="O19" s="18"/>
    </row>
    <row r="20" spans="1:15" ht="17.149999999999999" customHeight="1">
      <c r="A20" s="18"/>
      <c r="B20" s="18"/>
      <c r="C20" s="361" t="s">
        <v>167</v>
      </c>
      <c r="D20" s="361"/>
      <c r="E20" s="448" t="s">
        <v>255</v>
      </c>
      <c r="F20" s="448"/>
      <c r="G20" s="448"/>
      <c r="H20" s="448"/>
      <c r="I20" s="449" t="s">
        <v>168</v>
      </c>
      <c r="J20" s="449"/>
      <c r="K20" s="111"/>
      <c r="L20" s="108">
        <v>1116.5</v>
      </c>
      <c r="M20" s="117">
        <f t="shared" si="0"/>
        <v>0</v>
      </c>
      <c r="N20" s="18"/>
      <c r="O20" s="18"/>
    </row>
    <row r="21" spans="1:15" ht="17.149999999999999" customHeight="1">
      <c r="A21" s="18"/>
      <c r="B21" s="18"/>
      <c r="C21" s="361" t="s">
        <v>169</v>
      </c>
      <c r="D21" s="361"/>
      <c r="E21" s="450" t="s">
        <v>252</v>
      </c>
      <c r="F21" s="450"/>
      <c r="G21" s="450"/>
      <c r="H21" s="450"/>
      <c r="I21" s="438" t="s">
        <v>170</v>
      </c>
      <c r="J21" s="438"/>
      <c r="K21" s="111"/>
      <c r="L21" s="108">
        <v>484</v>
      </c>
      <c r="M21" s="117">
        <f t="shared" si="0"/>
        <v>0</v>
      </c>
      <c r="N21" s="18"/>
      <c r="O21" s="18"/>
    </row>
    <row r="22" spans="1:15" s="18" customFormat="1" ht="22.4" customHeight="1">
      <c r="C22" s="376"/>
      <c r="D22" s="376"/>
      <c r="E22" s="376"/>
      <c r="F22" s="376"/>
      <c r="G22" s="376"/>
      <c r="H22" s="376"/>
      <c r="I22" s="376"/>
      <c r="J22" s="57"/>
      <c r="K22" s="359" t="s">
        <v>67</v>
      </c>
      <c r="L22" s="359"/>
      <c r="M22" s="139">
        <f>SUM(M16:M21)</f>
        <v>0</v>
      </c>
    </row>
    <row r="23" spans="1:15" s="18" customFormat="1" ht="22.4" customHeight="1">
      <c r="C23" s="369" t="s">
        <v>504</v>
      </c>
      <c r="D23" s="370"/>
      <c r="E23" s="370"/>
      <c r="F23" s="370"/>
      <c r="G23" s="370"/>
      <c r="H23" s="370"/>
      <c r="I23" s="371"/>
      <c r="J23" s="57"/>
      <c r="K23" s="359" t="s">
        <v>30</v>
      </c>
      <c r="L23" s="359"/>
      <c r="M23" s="138">
        <f>M22*15%</f>
        <v>0</v>
      </c>
    </row>
    <row r="24" spans="1:15" s="18" customFormat="1" ht="24" customHeight="1" thickBot="1">
      <c r="C24" s="372"/>
      <c r="D24" s="373"/>
      <c r="E24" s="373"/>
      <c r="F24" s="373"/>
      <c r="G24" s="373"/>
      <c r="H24" s="373"/>
      <c r="I24" s="374"/>
      <c r="J24" s="57"/>
      <c r="K24" s="424" t="s">
        <v>68</v>
      </c>
      <c r="L24" s="424"/>
      <c r="M24" s="137">
        <f>M22+M23</f>
        <v>0</v>
      </c>
    </row>
    <row r="25" spans="1:15" ht="19.399999999999999" customHeight="1">
      <c r="A25" s="18"/>
      <c r="B25" s="18"/>
      <c r="C25" s="372"/>
      <c r="D25" s="373"/>
      <c r="E25" s="373"/>
      <c r="F25" s="373"/>
      <c r="G25" s="373"/>
      <c r="H25" s="373"/>
      <c r="I25" s="374"/>
      <c r="J25" s="144"/>
      <c r="K25" s="144"/>
      <c r="L25" s="22"/>
      <c r="M25" s="29"/>
      <c r="N25" s="18"/>
      <c r="O25" s="18"/>
    </row>
    <row r="26" spans="1:15" ht="51.65" customHeight="1">
      <c r="A26" s="18"/>
      <c r="B26" s="18"/>
      <c r="C26" s="372"/>
      <c r="D26" s="373"/>
      <c r="E26" s="373"/>
      <c r="F26" s="373"/>
      <c r="G26" s="373"/>
      <c r="H26" s="373"/>
      <c r="I26" s="374"/>
      <c r="J26" s="18"/>
      <c r="K26" s="26"/>
      <c r="L26" s="27"/>
      <c r="M26" s="27"/>
      <c r="N26" s="18"/>
      <c r="O26" s="18"/>
    </row>
    <row r="27" spans="1:15" ht="10.4" customHeight="1">
      <c r="A27" s="18"/>
      <c r="B27" s="18"/>
      <c r="C27" s="375"/>
      <c r="D27" s="376"/>
      <c r="E27" s="376"/>
      <c r="F27" s="376"/>
      <c r="G27" s="376"/>
      <c r="H27" s="376"/>
      <c r="I27" s="377"/>
      <c r="J27" s="18"/>
      <c r="K27" s="26"/>
      <c r="L27" s="27"/>
      <c r="M27" s="27"/>
      <c r="N27" s="18"/>
      <c r="O27" s="18"/>
    </row>
    <row r="28" spans="1:15" ht="16.399999999999999" customHeight="1" thickBot="1">
      <c r="A28" s="18"/>
      <c r="B28" s="18"/>
      <c r="C28" s="18"/>
      <c r="D28" s="18"/>
      <c r="E28" s="18"/>
      <c r="F28" s="18"/>
      <c r="G28" s="18"/>
      <c r="H28" s="18"/>
      <c r="I28" s="18"/>
      <c r="J28" s="18"/>
      <c r="K28" s="26"/>
      <c r="L28" s="27"/>
      <c r="M28" s="27"/>
      <c r="N28" s="18"/>
      <c r="O28" s="18"/>
    </row>
    <row r="29" spans="1:15" s="18" customFormat="1" ht="30" customHeight="1" thickBot="1">
      <c r="C29" s="442" t="s">
        <v>315</v>
      </c>
      <c r="D29" s="443"/>
      <c r="E29" s="443"/>
      <c r="F29" s="443"/>
      <c r="G29" s="443"/>
      <c r="H29" s="443"/>
      <c r="I29" s="443"/>
      <c r="J29" s="443"/>
      <c r="K29" s="443"/>
      <c r="L29" s="443"/>
      <c r="M29" s="444"/>
      <c r="N29" s="58"/>
      <c r="O29" s="24"/>
    </row>
    <row r="30" spans="1:15" ht="7.75" customHeight="1">
      <c r="A30" s="18"/>
      <c r="B30" s="18"/>
      <c r="C30" s="28"/>
      <c r="D30" s="28"/>
      <c r="E30" s="28"/>
      <c r="F30" s="28"/>
      <c r="G30" s="28"/>
      <c r="H30" s="28"/>
      <c r="I30" s="28"/>
      <c r="J30" s="28"/>
      <c r="K30" s="28"/>
      <c r="L30" s="28"/>
      <c r="M30" s="28"/>
      <c r="N30" s="18"/>
      <c r="O30" s="18"/>
    </row>
    <row r="31" spans="1:15" s="5" customFormat="1" ht="17.149999999999999" customHeight="1">
      <c r="A31" s="17"/>
      <c r="B31" s="17"/>
      <c r="C31" s="445" t="s">
        <v>156</v>
      </c>
      <c r="D31" s="446"/>
      <c r="E31" s="446"/>
      <c r="F31" s="446"/>
      <c r="G31" s="446"/>
      <c r="H31" s="446"/>
      <c r="I31" s="446"/>
      <c r="J31" s="446"/>
      <c r="K31" s="446"/>
      <c r="L31" s="446"/>
      <c r="M31" s="446"/>
      <c r="N31" s="17"/>
      <c r="O31" s="17"/>
    </row>
    <row r="32" spans="1:15" s="5" customFormat="1" ht="17.149999999999999" customHeight="1">
      <c r="A32" s="17"/>
      <c r="B32" s="17"/>
      <c r="C32" s="17" t="s">
        <v>316</v>
      </c>
      <c r="D32" s="192"/>
      <c r="E32" s="192"/>
      <c r="F32" s="192"/>
      <c r="G32" s="192"/>
      <c r="H32" s="192"/>
      <c r="I32" s="192"/>
      <c r="J32" s="192"/>
      <c r="K32" s="192"/>
      <c r="L32" s="192"/>
      <c r="M32" s="192"/>
      <c r="N32" s="17"/>
      <c r="O32" s="17"/>
    </row>
    <row r="33" spans="1:15" s="5" customFormat="1" ht="17.149999999999999" customHeight="1">
      <c r="A33" s="17"/>
      <c r="B33" s="17"/>
      <c r="C33" s="17" t="s">
        <v>171</v>
      </c>
      <c r="D33" s="192"/>
      <c r="E33" s="192"/>
      <c r="F33" s="192"/>
      <c r="G33" s="192"/>
      <c r="H33" s="192"/>
      <c r="I33" s="192"/>
      <c r="J33" s="192"/>
      <c r="K33" s="192"/>
      <c r="L33" s="192"/>
      <c r="M33" s="192"/>
      <c r="N33" s="17"/>
      <c r="O33" s="17"/>
    </row>
    <row r="34" spans="1:15" s="5" customFormat="1" ht="17.149999999999999" customHeight="1">
      <c r="A34" s="17"/>
      <c r="B34" s="17"/>
      <c r="C34" s="17" t="s">
        <v>332</v>
      </c>
      <c r="D34" s="192"/>
      <c r="E34" s="192"/>
      <c r="F34" s="192"/>
      <c r="G34" s="192"/>
      <c r="H34" s="192"/>
      <c r="I34" s="192"/>
      <c r="J34" s="192"/>
      <c r="K34" s="192"/>
      <c r="L34" s="192"/>
      <c r="M34" s="192"/>
      <c r="N34" s="17"/>
      <c r="O34" s="17"/>
    </row>
    <row r="35" spans="1:15" s="5" customFormat="1" ht="17.149999999999999" customHeight="1">
      <c r="A35" s="17"/>
      <c r="B35" s="17"/>
      <c r="C35" s="447" t="s">
        <v>172</v>
      </c>
      <c r="D35" s="447"/>
      <c r="E35" s="447"/>
      <c r="F35" s="447"/>
      <c r="G35" s="447"/>
      <c r="H35" s="447"/>
      <c r="I35" s="447"/>
      <c r="J35" s="447"/>
      <c r="K35" s="447"/>
      <c r="L35" s="447"/>
      <c r="M35" s="447"/>
      <c r="N35" s="17"/>
      <c r="O35" s="17"/>
    </row>
    <row r="36" spans="1:15" s="5" customFormat="1" ht="31.25" customHeight="1">
      <c r="A36" s="17"/>
      <c r="B36" s="17"/>
      <c r="C36" s="441" t="s">
        <v>317</v>
      </c>
      <c r="D36" s="441"/>
      <c r="E36" s="441"/>
      <c r="F36" s="441"/>
      <c r="G36" s="441"/>
      <c r="H36" s="441"/>
      <c r="I36" s="441"/>
      <c r="J36" s="441"/>
      <c r="K36" s="441"/>
      <c r="L36" s="441"/>
      <c r="M36" s="441"/>
      <c r="N36" s="17"/>
      <c r="O36" s="17"/>
    </row>
    <row r="37" spans="1:15" s="5" customFormat="1" ht="17.149999999999999" customHeight="1">
      <c r="A37" s="17"/>
      <c r="B37" s="17"/>
      <c r="C37" s="447" t="s">
        <v>173</v>
      </c>
      <c r="D37" s="447"/>
      <c r="E37" s="447"/>
      <c r="F37" s="447"/>
      <c r="G37" s="447"/>
      <c r="H37" s="447"/>
      <c r="I37" s="447"/>
      <c r="J37" s="447"/>
      <c r="K37" s="447"/>
      <c r="L37" s="447"/>
      <c r="M37" s="447"/>
      <c r="N37" s="17"/>
      <c r="O37" s="17"/>
    </row>
    <row r="38" spans="1:15" s="5" customFormat="1" ht="17.149999999999999" customHeight="1">
      <c r="A38" s="17"/>
      <c r="B38" s="17"/>
      <c r="C38" s="441" t="s">
        <v>318</v>
      </c>
      <c r="D38" s="441"/>
      <c r="E38" s="441"/>
      <c r="F38" s="441"/>
      <c r="G38" s="441"/>
      <c r="H38" s="441"/>
      <c r="I38" s="441"/>
      <c r="J38" s="441"/>
      <c r="K38" s="441"/>
      <c r="L38" s="441"/>
      <c r="M38" s="441"/>
      <c r="N38" s="17"/>
      <c r="O38" s="17"/>
    </row>
    <row r="39" spans="1:15" ht="6" customHeight="1">
      <c r="A39" s="18"/>
      <c r="B39" s="18"/>
      <c r="C39" s="28"/>
      <c r="D39" s="28"/>
      <c r="E39" s="28"/>
      <c r="F39" s="28"/>
      <c r="G39" s="28"/>
      <c r="H39" s="28"/>
      <c r="I39" s="28"/>
      <c r="J39" s="28"/>
      <c r="K39" s="28"/>
      <c r="L39" s="28"/>
      <c r="M39" s="28"/>
      <c r="N39" s="18"/>
      <c r="O39" s="18"/>
    </row>
    <row r="40" spans="1:15" ht="20.149999999999999" customHeight="1">
      <c r="A40" s="18"/>
      <c r="B40" s="18"/>
      <c r="C40" s="367" t="s">
        <v>49</v>
      </c>
      <c r="D40" s="367"/>
      <c r="E40" s="368" t="s">
        <v>50</v>
      </c>
      <c r="F40" s="368"/>
      <c r="G40" s="368"/>
      <c r="H40" s="368"/>
      <c r="I40" s="368" t="s">
        <v>174</v>
      </c>
      <c r="J40" s="368"/>
      <c r="K40" s="141" t="s">
        <v>52</v>
      </c>
      <c r="L40" s="140" t="s">
        <v>53</v>
      </c>
      <c r="M40" s="140" t="s">
        <v>54</v>
      </c>
      <c r="N40" s="18"/>
      <c r="O40" s="18"/>
    </row>
    <row r="41" spans="1:15" ht="17.149999999999999" customHeight="1">
      <c r="A41" s="18"/>
      <c r="B41" s="18"/>
      <c r="C41" s="381" t="s">
        <v>175</v>
      </c>
      <c r="D41" s="381"/>
      <c r="E41" s="362" t="s">
        <v>176</v>
      </c>
      <c r="F41" s="362"/>
      <c r="G41" s="362"/>
      <c r="H41" s="362"/>
      <c r="I41" s="438" t="s">
        <v>177</v>
      </c>
      <c r="J41" s="438"/>
      <c r="K41" s="111"/>
      <c r="L41" s="197">
        <v>2172.5</v>
      </c>
      <c r="M41" s="117">
        <f>K41*L41</f>
        <v>0</v>
      </c>
      <c r="N41" s="18"/>
      <c r="O41" s="18"/>
    </row>
    <row r="42" spans="1:15" ht="17.149999999999999" customHeight="1">
      <c r="A42" s="18"/>
      <c r="B42" s="18"/>
      <c r="C42" s="381" t="s">
        <v>178</v>
      </c>
      <c r="D42" s="381"/>
      <c r="E42" s="362" t="s">
        <v>179</v>
      </c>
      <c r="F42" s="362"/>
      <c r="G42" s="362"/>
      <c r="H42" s="362"/>
      <c r="I42" s="438" t="s">
        <v>180</v>
      </c>
      <c r="J42" s="438"/>
      <c r="K42" s="111"/>
      <c r="L42" s="197">
        <v>4345</v>
      </c>
      <c r="M42" s="117">
        <f t="shared" ref="M42:M47" si="1">K42*L42</f>
        <v>0</v>
      </c>
      <c r="N42" s="18"/>
      <c r="O42" s="18"/>
    </row>
    <row r="43" spans="1:15" ht="17.149999999999999" customHeight="1">
      <c r="A43" s="18"/>
      <c r="B43" s="18"/>
      <c r="C43" s="381" t="s">
        <v>181</v>
      </c>
      <c r="D43" s="381"/>
      <c r="E43" s="362" t="s">
        <v>182</v>
      </c>
      <c r="F43" s="362"/>
      <c r="G43" s="362"/>
      <c r="H43" s="362"/>
      <c r="I43" s="440" t="s">
        <v>183</v>
      </c>
      <c r="J43" s="440"/>
      <c r="K43" s="111"/>
      <c r="L43" s="197">
        <v>6517.5</v>
      </c>
      <c r="M43" s="117">
        <f t="shared" si="1"/>
        <v>0</v>
      </c>
      <c r="N43" s="18"/>
      <c r="O43" s="18"/>
    </row>
    <row r="44" spans="1:15" ht="17.149999999999999" customHeight="1">
      <c r="A44" s="18"/>
      <c r="B44" s="18"/>
      <c r="C44" s="381" t="s">
        <v>184</v>
      </c>
      <c r="D44" s="381"/>
      <c r="E44" s="362" t="s">
        <v>185</v>
      </c>
      <c r="F44" s="362"/>
      <c r="G44" s="362"/>
      <c r="H44" s="362"/>
      <c r="I44" s="438" t="s">
        <v>186</v>
      </c>
      <c r="J44" s="438"/>
      <c r="K44" s="111"/>
      <c r="L44" s="197">
        <v>8690</v>
      </c>
      <c r="M44" s="117">
        <f t="shared" si="1"/>
        <v>0</v>
      </c>
      <c r="N44" s="18"/>
      <c r="O44" s="18"/>
    </row>
    <row r="45" spans="1:15" ht="17.149999999999999" customHeight="1">
      <c r="A45" s="18"/>
      <c r="B45" s="18"/>
      <c r="C45" s="381" t="s">
        <v>187</v>
      </c>
      <c r="D45" s="381"/>
      <c r="E45" s="362" t="s">
        <v>188</v>
      </c>
      <c r="F45" s="362"/>
      <c r="G45" s="362"/>
      <c r="H45" s="362"/>
      <c r="I45" s="438" t="s">
        <v>189</v>
      </c>
      <c r="J45" s="438"/>
      <c r="K45" s="111"/>
      <c r="L45" s="197">
        <v>10862.5</v>
      </c>
      <c r="M45" s="117">
        <f t="shared" si="1"/>
        <v>0</v>
      </c>
      <c r="N45" s="18"/>
      <c r="O45" s="18"/>
    </row>
    <row r="46" spans="1:15" ht="17.149999999999999" customHeight="1">
      <c r="A46" s="18"/>
      <c r="B46" s="18"/>
      <c r="C46" s="381" t="s">
        <v>190</v>
      </c>
      <c r="D46" s="381"/>
      <c r="E46" s="362" t="s">
        <v>191</v>
      </c>
      <c r="F46" s="362"/>
      <c r="G46" s="362"/>
      <c r="H46" s="362"/>
      <c r="I46" s="438" t="s">
        <v>192</v>
      </c>
      <c r="J46" s="438"/>
      <c r="K46" s="111"/>
      <c r="L46" s="197">
        <v>13035</v>
      </c>
      <c r="M46" s="117">
        <f t="shared" si="1"/>
        <v>0</v>
      </c>
      <c r="N46" s="18"/>
      <c r="O46" s="18"/>
    </row>
    <row r="47" spans="1:15" ht="16.649999999999999" customHeight="1">
      <c r="A47" s="18"/>
      <c r="B47" s="18"/>
      <c r="C47" s="361" t="s">
        <v>193</v>
      </c>
      <c r="D47" s="361"/>
      <c r="E47" s="362" t="s">
        <v>256</v>
      </c>
      <c r="F47" s="362"/>
      <c r="G47" s="362"/>
      <c r="H47" s="362"/>
      <c r="I47" s="439" t="s">
        <v>257</v>
      </c>
      <c r="J47" s="439"/>
      <c r="K47" s="111"/>
      <c r="L47" s="197">
        <v>302.5</v>
      </c>
      <c r="M47" s="117">
        <f t="shared" si="1"/>
        <v>0</v>
      </c>
      <c r="N47" s="18"/>
      <c r="O47" s="18"/>
    </row>
    <row r="48" spans="1:15" ht="22.4" customHeight="1">
      <c r="A48" s="18"/>
      <c r="B48" s="18"/>
      <c r="C48" s="193"/>
      <c r="D48" s="193"/>
      <c r="E48" s="193"/>
      <c r="F48" s="193"/>
      <c r="G48" s="193"/>
      <c r="H48" s="193"/>
      <c r="I48" s="193"/>
      <c r="J48" s="57"/>
      <c r="K48" s="359" t="s">
        <v>67</v>
      </c>
      <c r="L48" s="359"/>
      <c r="M48" s="139">
        <f>SUM(M41:M47)</f>
        <v>0</v>
      </c>
      <c r="N48" s="18"/>
      <c r="O48" s="18"/>
    </row>
    <row r="49" spans="1:17" s="18" customFormat="1" ht="22.4" customHeight="1">
      <c r="C49" s="369" t="s">
        <v>505</v>
      </c>
      <c r="D49" s="370"/>
      <c r="E49" s="370"/>
      <c r="F49" s="370"/>
      <c r="G49" s="370"/>
      <c r="H49" s="370"/>
      <c r="I49" s="371"/>
      <c r="J49" s="145"/>
      <c r="K49" s="359" t="s">
        <v>30</v>
      </c>
      <c r="L49" s="359"/>
      <c r="M49" s="139">
        <f>M48*15%</f>
        <v>0</v>
      </c>
    </row>
    <row r="50" spans="1:17" s="18" customFormat="1" ht="24" customHeight="1" thickBot="1">
      <c r="C50" s="372"/>
      <c r="D50" s="373"/>
      <c r="E50" s="373"/>
      <c r="F50" s="373"/>
      <c r="G50" s="373"/>
      <c r="H50" s="373"/>
      <c r="I50" s="374"/>
      <c r="J50" s="145"/>
      <c r="K50" s="428" t="s">
        <v>68</v>
      </c>
      <c r="L50" s="428"/>
      <c r="M50" s="137">
        <f>M48+M49</f>
        <v>0</v>
      </c>
    </row>
    <row r="51" spans="1:17" s="18" customFormat="1" ht="85.25" customHeight="1">
      <c r="C51" s="375"/>
      <c r="D51" s="376"/>
      <c r="E51" s="376"/>
      <c r="F51" s="376"/>
      <c r="G51" s="376"/>
      <c r="H51" s="376"/>
      <c r="I51" s="377"/>
      <c r="J51" s="145"/>
      <c r="K51" s="57"/>
      <c r="L51" s="21"/>
      <c r="M51" s="194"/>
    </row>
    <row r="52" spans="1:17" ht="11.15" customHeight="1">
      <c r="A52" s="18"/>
      <c r="B52" s="18"/>
      <c r="C52" s="18"/>
      <c r="D52" s="18"/>
      <c r="E52" s="18"/>
      <c r="F52" s="18"/>
      <c r="G52" s="18"/>
      <c r="H52" s="18"/>
      <c r="I52" s="18"/>
      <c r="J52" s="18"/>
      <c r="K52" s="26"/>
      <c r="L52" s="27"/>
      <c r="M52" s="27"/>
      <c r="N52" s="18"/>
      <c r="O52" s="18"/>
    </row>
    <row r="53" spans="1:17" s="18" customFormat="1" ht="32.9" customHeight="1">
      <c r="C53" s="429" t="s">
        <v>319</v>
      </c>
      <c r="D53" s="430"/>
      <c r="E53" s="430"/>
      <c r="F53" s="430"/>
      <c r="G53" s="430"/>
      <c r="H53" s="430"/>
      <c r="I53" s="430"/>
      <c r="J53" s="430"/>
      <c r="K53" s="430"/>
      <c r="L53" s="430"/>
      <c r="M53" s="430"/>
      <c r="N53" s="431"/>
    </row>
    <row r="54" spans="1:17" s="18" customFormat="1">
      <c r="C54" s="432"/>
      <c r="D54" s="433"/>
      <c r="E54" s="433"/>
      <c r="F54" s="433"/>
      <c r="G54" s="433"/>
      <c r="H54" s="433"/>
      <c r="I54" s="433"/>
      <c r="J54" s="433"/>
      <c r="K54" s="433"/>
      <c r="L54" s="433"/>
      <c r="M54" s="433"/>
      <c r="N54" s="434"/>
    </row>
    <row r="55" spans="1:17" s="18" customFormat="1" ht="8.15" customHeight="1">
      <c r="C55" s="432"/>
      <c r="D55" s="433"/>
      <c r="E55" s="433"/>
      <c r="F55" s="433"/>
      <c r="G55" s="433"/>
      <c r="H55" s="433"/>
      <c r="I55" s="433"/>
      <c r="J55" s="433"/>
      <c r="K55" s="433"/>
      <c r="L55" s="433"/>
      <c r="M55" s="433"/>
      <c r="N55" s="434"/>
    </row>
    <row r="56" spans="1:17" s="18" customFormat="1" ht="20.149999999999999" customHeight="1">
      <c r="C56" s="435"/>
      <c r="D56" s="436"/>
      <c r="E56" s="436"/>
      <c r="F56" s="436"/>
      <c r="G56" s="436"/>
      <c r="H56" s="436"/>
      <c r="I56" s="436"/>
      <c r="J56" s="436"/>
      <c r="K56" s="436"/>
      <c r="L56" s="436"/>
      <c r="M56" s="436"/>
      <c r="N56" s="437"/>
    </row>
    <row r="57" spans="1:17" ht="11.15" customHeight="1" thickBot="1">
      <c r="A57" s="18"/>
      <c r="B57" s="18"/>
      <c r="C57" s="18"/>
      <c r="D57" s="18"/>
      <c r="E57" s="18"/>
      <c r="F57" s="18"/>
      <c r="G57" s="18"/>
      <c r="H57" s="18"/>
      <c r="I57" s="18"/>
      <c r="J57" s="18"/>
      <c r="K57" s="26"/>
      <c r="L57" s="27"/>
      <c r="M57" s="27"/>
      <c r="N57" s="18"/>
      <c r="O57" s="18"/>
    </row>
    <row r="58" spans="1:17" s="5" customFormat="1" ht="40.4" customHeight="1" thickBot="1">
      <c r="A58" s="17"/>
      <c r="C58" s="425" t="str">
        <f>Summary!C45</f>
        <v xml:space="preserve">SUBMIT COMPLETED ORDER FORMS TO: nicole@exposolutions.co.za </v>
      </c>
      <c r="D58" s="426"/>
      <c r="E58" s="426"/>
      <c r="F58" s="426"/>
      <c r="G58" s="426"/>
      <c r="H58" s="426"/>
      <c r="I58" s="426"/>
      <c r="J58" s="426"/>
      <c r="K58" s="426"/>
      <c r="L58" s="426"/>
      <c r="M58" s="426"/>
      <c r="N58" s="427"/>
      <c r="O58" s="18"/>
      <c r="P58" s="75"/>
      <c r="Q58" s="75"/>
    </row>
    <row r="59" spans="1:17" s="5" customFormat="1" ht="11.15" customHeight="1">
      <c r="A59" s="17"/>
      <c r="B59" s="17"/>
      <c r="C59" s="17"/>
      <c r="D59" s="17"/>
      <c r="E59" s="17"/>
      <c r="F59" s="17"/>
      <c r="G59" s="17"/>
      <c r="H59" s="17"/>
      <c r="I59" s="17"/>
      <c r="J59" s="17"/>
      <c r="K59" s="17"/>
      <c r="L59" s="19"/>
      <c r="M59" s="17"/>
      <c r="N59" s="17"/>
      <c r="O59" s="17"/>
    </row>
    <row r="60" spans="1:17" s="5" customFormat="1" ht="66" customHeight="1">
      <c r="A60" s="17"/>
      <c r="C60" s="262" t="s">
        <v>498</v>
      </c>
      <c r="D60" s="263"/>
      <c r="E60" s="263"/>
      <c r="F60" s="263"/>
      <c r="G60" s="263"/>
      <c r="H60" s="263"/>
      <c r="I60" s="263"/>
      <c r="J60" s="263"/>
      <c r="K60" s="263"/>
      <c r="L60" s="263"/>
      <c r="M60" s="263"/>
      <c r="N60" s="264"/>
      <c r="O60" s="17"/>
    </row>
    <row r="61" spans="1:17" s="5" customFormat="1" ht="8.15" customHeight="1">
      <c r="A61" s="17"/>
      <c r="B61" s="17"/>
      <c r="C61" s="30"/>
      <c r="D61" s="30"/>
      <c r="E61" s="30"/>
      <c r="F61" s="30"/>
      <c r="G61" s="30"/>
      <c r="H61" s="30"/>
      <c r="I61" s="30"/>
      <c r="J61" s="30"/>
      <c r="K61" s="30"/>
      <c r="L61" s="31"/>
      <c r="M61" s="30"/>
      <c r="N61" s="17"/>
      <c r="O61" s="17"/>
    </row>
    <row r="62" spans="1:17" s="5" customFormat="1" ht="40.75" customHeight="1">
      <c r="A62" s="17"/>
      <c r="C62" s="250" t="s">
        <v>495</v>
      </c>
      <c r="D62" s="251"/>
      <c r="E62" s="251"/>
      <c r="F62" s="251"/>
      <c r="G62" s="251"/>
      <c r="H62" s="251"/>
      <c r="I62" s="251"/>
      <c r="J62" s="251"/>
      <c r="K62" s="251"/>
      <c r="L62" s="251"/>
      <c r="M62" s="251"/>
      <c r="N62" s="251"/>
      <c r="O62" s="17"/>
    </row>
    <row r="63" spans="1:17" s="5" customFormat="1" ht="61.4" customHeight="1">
      <c r="A63" s="17"/>
      <c r="C63" s="76"/>
      <c r="D63" s="76"/>
      <c r="E63" s="76"/>
      <c r="F63" s="76"/>
      <c r="G63" s="76"/>
      <c r="H63" s="76"/>
      <c r="I63" s="76"/>
      <c r="J63" s="76"/>
      <c r="K63" s="76"/>
      <c r="L63" s="76"/>
      <c r="M63" s="149"/>
      <c r="N63" s="17"/>
      <c r="O63" s="17"/>
    </row>
    <row r="64" spans="1:17" s="5" customFormat="1" ht="5.15" customHeight="1">
      <c r="A64" s="136"/>
      <c r="B64" s="136"/>
      <c r="C64" s="136"/>
      <c r="D64" s="136"/>
      <c r="E64" s="136"/>
      <c r="F64" s="136"/>
      <c r="G64" s="136"/>
      <c r="H64" s="136"/>
      <c r="I64" s="136"/>
      <c r="J64" s="17"/>
      <c r="K64" s="17"/>
      <c r="L64" s="19"/>
      <c r="M64" s="17"/>
      <c r="N64" s="17"/>
      <c r="O64" s="17"/>
    </row>
  </sheetData>
  <sheetProtection algorithmName="SHA-512" hashValue="HtdlbVJlC1hncsR/qx6sWmJVLihdK+yAa9IVLxNViik8jUhtRNKxK9zsMxL6W/oD69mFqeFth8AaonEx2VYSPA==" saltValue="pSCug1TZTOyHhiuZye/j1g==" spinCount="100000" sheet="1" objects="1" scenarios="1"/>
  <protectedRanges>
    <protectedRange sqref="H1:N1" name="Range1"/>
    <protectedRange sqref="C58" name="Submission Details_1"/>
  </protectedRanges>
  <mergeCells count="71">
    <mergeCell ref="C2:C3"/>
    <mergeCell ref="K3:M3"/>
    <mergeCell ref="C5:M5"/>
    <mergeCell ref="C6:M6"/>
    <mergeCell ref="C8:M8"/>
    <mergeCell ref="C12:M12"/>
    <mergeCell ref="C13:M13"/>
    <mergeCell ref="C15:D15"/>
    <mergeCell ref="E15:H15"/>
    <mergeCell ref="I15:J15"/>
    <mergeCell ref="C16:D16"/>
    <mergeCell ref="E16:H16"/>
    <mergeCell ref="I16:J16"/>
    <mergeCell ref="C17:D17"/>
    <mergeCell ref="E17:H17"/>
    <mergeCell ref="I17:J17"/>
    <mergeCell ref="C18:D18"/>
    <mergeCell ref="E18:H18"/>
    <mergeCell ref="I18:J18"/>
    <mergeCell ref="C19:D19"/>
    <mergeCell ref="E19:H19"/>
    <mergeCell ref="I19:J19"/>
    <mergeCell ref="C20:D20"/>
    <mergeCell ref="E20:H20"/>
    <mergeCell ref="I20:J20"/>
    <mergeCell ref="C21:D21"/>
    <mergeCell ref="E21:H21"/>
    <mergeCell ref="I21:J21"/>
    <mergeCell ref="C22:I22"/>
    <mergeCell ref="K22:L22"/>
    <mergeCell ref="C23:I27"/>
    <mergeCell ref="K23:L23"/>
    <mergeCell ref="K24:L24"/>
    <mergeCell ref="C29:M29"/>
    <mergeCell ref="C31:M31"/>
    <mergeCell ref="C35:M35"/>
    <mergeCell ref="C36:M36"/>
    <mergeCell ref="C37:M37"/>
    <mergeCell ref="C38:M38"/>
    <mergeCell ref="C40:D40"/>
    <mergeCell ref="E40:H40"/>
    <mergeCell ref="I40:J40"/>
    <mergeCell ref="C41:D41"/>
    <mergeCell ref="E41:H41"/>
    <mergeCell ref="I41:J41"/>
    <mergeCell ref="C42:D42"/>
    <mergeCell ref="E42:H42"/>
    <mergeCell ref="I42:J42"/>
    <mergeCell ref="C43:D43"/>
    <mergeCell ref="E43:H43"/>
    <mergeCell ref="I43:J43"/>
    <mergeCell ref="C44:D44"/>
    <mergeCell ref="E44:H44"/>
    <mergeCell ref="I44:J44"/>
    <mergeCell ref="C45:D45"/>
    <mergeCell ref="E45:H45"/>
    <mergeCell ref="I45:J45"/>
    <mergeCell ref="C46:D46"/>
    <mergeCell ref="E46:H46"/>
    <mergeCell ref="I46:J46"/>
    <mergeCell ref="C47:D47"/>
    <mergeCell ref="E47:H47"/>
    <mergeCell ref="I47:J47"/>
    <mergeCell ref="C58:N58"/>
    <mergeCell ref="C60:N60"/>
    <mergeCell ref="C62:N62"/>
    <mergeCell ref="K48:L48"/>
    <mergeCell ref="C49:I51"/>
    <mergeCell ref="K49:L49"/>
    <mergeCell ref="K50:L50"/>
    <mergeCell ref="C53:N56"/>
  </mergeCells>
  <pageMargins left="0.7" right="0.7" top="0.75" bottom="0.75" header="0.3" footer="0.3"/>
  <pageSetup paperSize="9" scale="50" orientation="portrait" r:id="rId1"/>
  <headerFooter>
    <oddHeader>&amp;C&amp;"Jost"&amp;11&amp;K93979B Confidential&amp;1#_x000D_</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56538-E4F0-44D9-B3AC-3D6709B8A1E6}">
  <sheetPr>
    <tabColor theme="0" tint="-0.14999847407452621"/>
    <pageSetUpPr fitToPage="1"/>
  </sheetPr>
  <dimension ref="A1:Q100"/>
  <sheetViews>
    <sheetView view="pageBreakPreview" zoomScale="95" zoomScaleNormal="100" zoomScaleSheetLayoutView="90" workbookViewId="0">
      <selection activeCell="A106" sqref="A106"/>
    </sheetView>
  </sheetViews>
  <sheetFormatPr defaultColWidth="9.08984375" defaultRowHeight="14.5"/>
  <cols>
    <col min="1" max="17" width="8.81640625" style="34" customWidth="1"/>
  </cols>
  <sheetData>
    <row r="1" spans="1:12" ht="40" customHeight="1">
      <c r="A1" s="453"/>
      <c r="B1" s="453"/>
      <c r="C1" s="453"/>
      <c r="D1" s="453"/>
      <c r="E1" s="453"/>
      <c r="F1" s="453"/>
      <c r="G1" s="453"/>
      <c r="H1" s="453"/>
      <c r="I1" s="453"/>
      <c r="J1" s="453"/>
      <c r="K1" s="453"/>
      <c r="L1" s="453"/>
    </row>
    <row r="2" spans="1:12" ht="40" customHeight="1">
      <c r="A2" s="453"/>
      <c r="B2" s="453"/>
      <c r="C2" s="453"/>
      <c r="D2" s="453"/>
      <c r="E2" s="453"/>
      <c r="F2" s="453"/>
      <c r="G2" s="453"/>
      <c r="H2" s="453"/>
      <c r="I2" s="453"/>
      <c r="J2" s="453"/>
      <c r="K2" s="453"/>
      <c r="L2" s="453"/>
    </row>
    <row r="3" spans="1:12" ht="40" customHeight="1">
      <c r="A3" s="453"/>
      <c r="B3" s="453"/>
      <c r="C3" s="453"/>
      <c r="D3" s="453"/>
      <c r="E3" s="453"/>
      <c r="F3" s="453"/>
      <c r="G3" s="453"/>
      <c r="H3" s="453"/>
      <c r="I3" s="453"/>
      <c r="J3" s="453"/>
      <c r="K3" s="453"/>
      <c r="L3" s="453"/>
    </row>
    <row r="4" spans="1:12" ht="40" customHeight="1">
      <c r="A4" s="453"/>
      <c r="B4" s="453"/>
      <c r="C4" s="453"/>
      <c r="D4" s="453"/>
      <c r="E4" s="453"/>
      <c r="F4" s="453"/>
      <c r="G4" s="453"/>
      <c r="H4" s="453"/>
      <c r="I4" s="453"/>
      <c r="J4" s="453"/>
      <c r="K4" s="453"/>
      <c r="L4" s="453"/>
    </row>
    <row r="5" spans="1:12" ht="40" customHeight="1">
      <c r="A5" s="453"/>
      <c r="B5" s="453"/>
      <c r="C5" s="453"/>
      <c r="D5" s="453"/>
      <c r="E5" s="453"/>
      <c r="F5" s="453"/>
      <c r="G5" s="453"/>
      <c r="H5" s="453"/>
      <c r="I5" s="453"/>
      <c r="J5" s="453"/>
      <c r="K5" s="453"/>
      <c r="L5" s="453"/>
    </row>
    <row r="6" spans="1:12" ht="40" customHeight="1">
      <c r="A6" s="453"/>
      <c r="B6" s="453"/>
      <c r="C6" s="453"/>
      <c r="D6" s="453"/>
      <c r="E6" s="453"/>
      <c r="F6" s="453"/>
      <c r="G6" s="453"/>
      <c r="H6" s="453"/>
      <c r="I6" s="453"/>
      <c r="J6" s="453"/>
      <c r="K6" s="453"/>
      <c r="L6" s="453"/>
    </row>
    <row r="7" spans="1:12" ht="40" customHeight="1">
      <c r="A7" s="453"/>
      <c r="B7" s="453"/>
      <c r="C7" s="453"/>
      <c r="D7" s="453"/>
      <c r="E7" s="453"/>
      <c r="F7" s="453"/>
      <c r="G7" s="453"/>
      <c r="H7" s="453"/>
      <c r="I7" s="453"/>
      <c r="J7" s="453"/>
      <c r="K7" s="453"/>
      <c r="L7" s="453"/>
    </row>
    <row r="8" spans="1:12" ht="40" customHeight="1">
      <c r="A8" s="453"/>
      <c r="B8" s="453"/>
      <c r="C8" s="453"/>
      <c r="D8" s="453"/>
      <c r="E8" s="453"/>
      <c r="F8" s="453"/>
      <c r="G8" s="453"/>
      <c r="H8" s="453"/>
      <c r="I8" s="453"/>
      <c r="J8" s="453"/>
      <c r="K8" s="453"/>
      <c r="L8" s="453"/>
    </row>
    <row r="9" spans="1:12" ht="40" customHeight="1">
      <c r="A9" s="453"/>
      <c r="B9" s="453"/>
      <c r="C9" s="453"/>
      <c r="D9" s="453"/>
      <c r="E9" s="453"/>
      <c r="F9" s="453"/>
      <c r="G9" s="453"/>
      <c r="H9" s="453"/>
      <c r="I9" s="453"/>
      <c r="J9" s="453"/>
      <c r="K9" s="453"/>
      <c r="L9" s="453"/>
    </row>
    <row r="10" spans="1:12" ht="40" customHeight="1">
      <c r="A10" s="453"/>
      <c r="B10" s="453"/>
      <c r="C10" s="453"/>
      <c r="D10" s="453"/>
      <c r="E10" s="453"/>
      <c r="F10" s="453"/>
      <c r="G10" s="453"/>
      <c r="H10" s="453"/>
      <c r="I10" s="453"/>
      <c r="J10" s="453"/>
      <c r="K10" s="453"/>
      <c r="L10" s="453"/>
    </row>
    <row r="11" spans="1:12" ht="40" customHeight="1">
      <c r="A11" s="453"/>
      <c r="B11" s="453"/>
      <c r="C11" s="453"/>
      <c r="D11" s="453"/>
      <c r="E11" s="453"/>
      <c r="F11" s="453"/>
      <c r="G11" s="453"/>
      <c r="H11" s="453"/>
      <c r="I11" s="453"/>
      <c r="J11" s="453"/>
      <c r="K11" s="453"/>
      <c r="L11" s="453"/>
    </row>
    <row r="12" spans="1:12" ht="40" customHeight="1">
      <c r="A12" s="453"/>
      <c r="B12" s="453"/>
      <c r="C12" s="453"/>
      <c r="D12" s="453"/>
      <c r="E12" s="453"/>
      <c r="F12" s="453"/>
      <c r="G12" s="453"/>
      <c r="H12" s="453"/>
      <c r="I12" s="453"/>
      <c r="J12" s="453"/>
      <c r="K12" s="453"/>
      <c r="L12" s="453"/>
    </row>
    <row r="13" spans="1:12" ht="40" customHeight="1">
      <c r="A13" s="453"/>
      <c r="B13" s="453"/>
      <c r="C13" s="453"/>
      <c r="D13" s="453"/>
      <c r="E13" s="453"/>
      <c r="F13" s="453"/>
      <c r="G13" s="453"/>
      <c r="H13" s="453"/>
      <c r="I13" s="453"/>
      <c r="J13" s="453"/>
      <c r="K13" s="453"/>
      <c r="L13" s="453"/>
    </row>
    <row r="14" spans="1:12" ht="40" customHeight="1">
      <c r="A14" s="453"/>
      <c r="B14" s="453"/>
      <c r="C14" s="453"/>
      <c r="D14" s="453"/>
      <c r="E14" s="453"/>
      <c r="F14" s="453"/>
      <c r="G14" s="453"/>
      <c r="H14" s="453"/>
      <c r="I14" s="453"/>
      <c r="J14" s="453"/>
      <c r="K14" s="453"/>
      <c r="L14" s="453"/>
    </row>
    <row r="15" spans="1:12" ht="40" customHeight="1">
      <c r="A15" s="453"/>
      <c r="B15" s="453"/>
      <c r="C15" s="453"/>
      <c r="D15" s="453"/>
      <c r="E15" s="453"/>
      <c r="F15" s="453"/>
      <c r="G15" s="453"/>
      <c r="H15" s="453"/>
      <c r="I15" s="453"/>
      <c r="J15" s="453"/>
      <c r="K15" s="453"/>
      <c r="L15" s="453"/>
    </row>
    <row r="16" spans="1:12" ht="40" customHeight="1">
      <c r="A16" s="453"/>
      <c r="B16" s="453"/>
      <c r="C16" s="453"/>
      <c r="D16" s="453"/>
      <c r="E16" s="453"/>
      <c r="F16" s="453"/>
      <c r="G16" s="453"/>
      <c r="H16" s="453"/>
      <c r="I16" s="453"/>
      <c r="J16" s="453"/>
      <c r="K16" s="453"/>
      <c r="L16" s="453"/>
    </row>
    <row r="17" spans="1:12" ht="40" customHeight="1">
      <c r="A17" s="453"/>
      <c r="B17" s="453"/>
      <c r="C17" s="453"/>
      <c r="D17" s="453"/>
      <c r="E17" s="453"/>
      <c r="F17" s="453"/>
      <c r="G17" s="453"/>
      <c r="H17" s="453"/>
      <c r="I17" s="453"/>
      <c r="J17" s="453"/>
      <c r="K17" s="453"/>
      <c r="L17" s="453"/>
    </row>
    <row r="18" spans="1:12" ht="40" customHeight="1">
      <c r="A18" s="453"/>
      <c r="B18" s="453"/>
      <c r="C18" s="453"/>
      <c r="D18" s="453"/>
      <c r="E18" s="453"/>
      <c r="F18" s="453"/>
      <c r="G18" s="453"/>
      <c r="H18" s="453"/>
      <c r="I18" s="453"/>
      <c r="J18" s="453"/>
      <c r="K18" s="453"/>
      <c r="L18" s="453"/>
    </row>
    <row r="19" spans="1:12" ht="40" customHeight="1">
      <c r="A19" s="453"/>
      <c r="B19" s="453"/>
      <c r="C19" s="453"/>
      <c r="D19" s="453"/>
      <c r="E19" s="453"/>
      <c r="F19" s="453"/>
      <c r="G19" s="453"/>
      <c r="H19" s="453"/>
      <c r="I19" s="453"/>
      <c r="J19" s="453"/>
      <c r="K19" s="453"/>
      <c r="L19" s="453"/>
    </row>
    <row r="20" spans="1:12" ht="26.4" customHeight="1">
      <c r="A20" s="453"/>
      <c r="B20" s="453"/>
      <c r="C20" s="453"/>
      <c r="D20" s="453"/>
      <c r="E20" s="453"/>
      <c r="F20" s="453"/>
      <c r="G20" s="453"/>
      <c r="H20" s="453"/>
      <c r="I20" s="453"/>
      <c r="J20" s="453"/>
      <c r="K20" s="453"/>
      <c r="L20" s="453"/>
    </row>
    <row r="21" spans="1:12" ht="40" customHeight="1">
      <c r="A21" s="453"/>
      <c r="B21" s="453"/>
      <c r="C21" s="453"/>
      <c r="D21" s="453"/>
      <c r="E21" s="453"/>
      <c r="F21" s="453"/>
      <c r="G21" s="453"/>
      <c r="H21" s="453"/>
      <c r="I21" s="453"/>
      <c r="J21" s="453"/>
      <c r="K21" s="453"/>
      <c r="L21" s="453"/>
    </row>
    <row r="22" spans="1:12" ht="40" customHeight="1">
      <c r="A22" s="453"/>
      <c r="B22" s="453"/>
      <c r="C22" s="453"/>
      <c r="D22" s="453"/>
      <c r="E22" s="453"/>
      <c r="F22" s="453"/>
      <c r="G22" s="453"/>
      <c r="H22" s="453"/>
      <c r="I22" s="453"/>
      <c r="J22" s="453"/>
      <c r="K22" s="453"/>
      <c r="L22" s="453"/>
    </row>
    <row r="23" spans="1:12" ht="40" customHeight="1">
      <c r="A23" s="453"/>
      <c r="B23" s="453"/>
      <c r="C23" s="453"/>
      <c r="D23" s="453"/>
      <c r="E23" s="453"/>
      <c r="F23" s="453"/>
      <c r="G23" s="453"/>
      <c r="H23" s="453"/>
      <c r="I23" s="453"/>
      <c r="J23" s="453"/>
      <c r="K23" s="453"/>
      <c r="L23" s="453"/>
    </row>
    <row r="24" spans="1:12" ht="40" customHeight="1">
      <c r="A24" s="453"/>
      <c r="B24" s="453"/>
      <c r="C24" s="453"/>
      <c r="D24" s="453"/>
      <c r="E24" s="453"/>
      <c r="F24" s="453"/>
      <c r="G24" s="453"/>
      <c r="H24" s="453"/>
      <c r="I24" s="453"/>
      <c r="J24" s="453"/>
      <c r="K24" s="453"/>
      <c r="L24" s="453"/>
    </row>
    <row r="25" spans="1:12" ht="40" customHeight="1">
      <c r="A25" s="453"/>
      <c r="B25" s="453"/>
      <c r="C25" s="453"/>
      <c r="D25" s="453"/>
      <c r="E25" s="453"/>
      <c r="F25" s="453"/>
      <c r="G25" s="453"/>
      <c r="H25" s="453"/>
      <c r="I25" s="453"/>
      <c r="J25" s="453"/>
      <c r="K25" s="453"/>
      <c r="L25" s="453"/>
    </row>
    <row r="26" spans="1:12" ht="40" customHeight="1">
      <c r="A26" s="453"/>
      <c r="B26" s="453"/>
      <c r="C26" s="453"/>
      <c r="D26" s="453"/>
      <c r="E26" s="453"/>
      <c r="F26" s="453"/>
      <c r="G26" s="453"/>
      <c r="H26" s="453"/>
      <c r="I26" s="453"/>
      <c r="J26" s="453"/>
      <c r="K26" s="453"/>
      <c r="L26" s="453"/>
    </row>
    <row r="27" spans="1:12" ht="40" customHeight="1">
      <c r="A27" s="453"/>
      <c r="B27" s="453"/>
      <c r="C27" s="453"/>
      <c r="D27" s="453"/>
      <c r="E27" s="453"/>
      <c r="F27" s="453"/>
      <c r="G27" s="453"/>
      <c r="H27" s="453"/>
      <c r="I27" s="453"/>
      <c r="J27" s="453"/>
      <c r="K27" s="453"/>
      <c r="L27" s="453"/>
    </row>
    <row r="28" spans="1:12" ht="40" customHeight="1">
      <c r="A28" s="453"/>
      <c r="B28" s="453"/>
      <c r="C28" s="453"/>
      <c r="D28" s="453"/>
      <c r="E28" s="453"/>
      <c r="F28" s="453"/>
      <c r="G28" s="453"/>
      <c r="H28" s="453"/>
      <c r="I28" s="453"/>
      <c r="J28" s="453"/>
      <c r="K28" s="453"/>
      <c r="L28" s="453"/>
    </row>
    <row r="29" spans="1:12" ht="40" customHeight="1">
      <c r="A29" s="453"/>
      <c r="B29" s="453"/>
      <c r="C29" s="453"/>
      <c r="D29" s="453"/>
      <c r="E29" s="453"/>
      <c r="F29" s="453"/>
      <c r="G29" s="453"/>
      <c r="H29" s="453"/>
      <c r="I29" s="453"/>
      <c r="J29" s="453"/>
      <c r="K29" s="453"/>
      <c r="L29" s="453"/>
    </row>
    <row r="30" spans="1:12" ht="40" customHeight="1">
      <c r="A30" s="453"/>
      <c r="B30" s="453"/>
      <c r="C30" s="453"/>
      <c r="D30" s="453"/>
      <c r="E30" s="453"/>
      <c r="F30" s="453"/>
      <c r="G30" s="453"/>
      <c r="H30" s="453"/>
      <c r="I30" s="453"/>
      <c r="J30" s="453"/>
      <c r="K30" s="453"/>
      <c r="L30" s="453"/>
    </row>
    <row r="31" spans="1:12" ht="40" customHeight="1">
      <c r="A31" s="453"/>
      <c r="B31" s="453"/>
      <c r="C31" s="453"/>
      <c r="D31" s="453"/>
      <c r="E31" s="453"/>
      <c r="F31" s="453"/>
      <c r="G31" s="453"/>
      <c r="H31" s="453"/>
      <c r="I31" s="453"/>
      <c r="J31" s="453"/>
      <c r="K31" s="453"/>
      <c r="L31" s="453"/>
    </row>
    <row r="32" spans="1:12" ht="40" customHeight="1">
      <c r="A32" s="453"/>
      <c r="B32" s="453"/>
      <c r="C32" s="453"/>
      <c r="D32" s="453"/>
      <c r="E32" s="453"/>
      <c r="F32" s="453"/>
      <c r="G32" s="453"/>
      <c r="H32" s="453"/>
      <c r="I32" s="453"/>
      <c r="J32" s="453"/>
      <c r="K32" s="453"/>
      <c r="L32" s="453"/>
    </row>
    <row r="33" spans="1:12" ht="40" customHeight="1">
      <c r="A33" s="453"/>
      <c r="B33" s="453"/>
      <c r="C33" s="453"/>
      <c r="D33" s="453"/>
      <c r="E33" s="453"/>
      <c r="F33" s="453"/>
      <c r="G33" s="453"/>
      <c r="H33" s="453"/>
      <c r="I33" s="453"/>
      <c r="J33" s="453"/>
      <c r="K33" s="453"/>
      <c r="L33" s="453"/>
    </row>
    <row r="34" spans="1:12" ht="40" customHeight="1">
      <c r="A34" s="453"/>
      <c r="B34" s="453"/>
      <c r="C34" s="453"/>
      <c r="D34" s="453"/>
      <c r="E34" s="453"/>
      <c r="F34" s="453"/>
      <c r="G34" s="453"/>
      <c r="H34" s="453"/>
      <c r="I34" s="453"/>
      <c r="J34" s="453"/>
      <c r="K34" s="453"/>
      <c r="L34" s="453"/>
    </row>
    <row r="35" spans="1:12" ht="40" customHeight="1">
      <c r="A35" s="453"/>
      <c r="B35" s="453"/>
      <c r="C35" s="453"/>
      <c r="D35" s="453"/>
      <c r="E35" s="453"/>
      <c r="F35" s="453"/>
      <c r="G35" s="453"/>
      <c r="H35" s="453"/>
      <c r="I35" s="453"/>
      <c r="J35" s="453"/>
      <c r="K35" s="453"/>
      <c r="L35" s="453"/>
    </row>
    <row r="36" spans="1:12" ht="40" customHeight="1">
      <c r="A36" s="453"/>
      <c r="B36" s="453"/>
      <c r="C36" s="453"/>
      <c r="D36" s="453"/>
      <c r="E36" s="453"/>
      <c r="F36" s="453"/>
      <c r="G36" s="453"/>
      <c r="H36" s="453"/>
      <c r="I36" s="453"/>
      <c r="J36" s="453"/>
      <c r="K36" s="453"/>
      <c r="L36" s="453"/>
    </row>
    <row r="37" spans="1:12" ht="40" customHeight="1">
      <c r="A37" s="453"/>
      <c r="B37" s="453"/>
      <c r="C37" s="453"/>
      <c r="D37" s="453"/>
      <c r="E37" s="453"/>
      <c r="F37" s="453"/>
      <c r="G37" s="453"/>
      <c r="H37" s="453"/>
      <c r="I37" s="453"/>
      <c r="J37" s="453"/>
      <c r="K37" s="453"/>
      <c r="L37" s="453"/>
    </row>
    <row r="38" spans="1:12" ht="40" customHeight="1">
      <c r="A38" s="453"/>
      <c r="B38" s="453"/>
      <c r="C38" s="453"/>
      <c r="D38" s="453"/>
      <c r="E38" s="453"/>
      <c r="F38" s="453"/>
      <c r="G38" s="453"/>
      <c r="H38" s="453"/>
      <c r="I38" s="453"/>
      <c r="J38" s="453"/>
      <c r="K38" s="453"/>
      <c r="L38" s="453"/>
    </row>
    <row r="39" spans="1:12" ht="40" customHeight="1">
      <c r="A39" s="453"/>
      <c r="B39" s="453"/>
      <c r="C39" s="453"/>
      <c r="D39" s="453"/>
      <c r="E39" s="453"/>
      <c r="F39" s="453"/>
      <c r="G39" s="453"/>
      <c r="H39" s="453"/>
      <c r="I39" s="453"/>
      <c r="J39" s="453"/>
      <c r="K39" s="453"/>
      <c r="L39" s="453"/>
    </row>
    <row r="40" spans="1:12" ht="40" customHeight="1">
      <c r="A40" s="453"/>
      <c r="B40" s="453"/>
      <c r="C40" s="453"/>
      <c r="D40" s="453"/>
      <c r="E40" s="453"/>
      <c r="F40" s="453"/>
      <c r="G40" s="453"/>
      <c r="H40" s="453"/>
      <c r="I40" s="453"/>
      <c r="J40" s="453"/>
      <c r="K40" s="453"/>
      <c r="L40" s="453"/>
    </row>
    <row r="41" spans="1:12" ht="40" customHeight="1">
      <c r="A41" s="453"/>
      <c r="B41" s="453"/>
      <c r="C41" s="453"/>
      <c r="D41" s="453"/>
      <c r="E41" s="453"/>
      <c r="F41" s="453"/>
      <c r="G41" s="453"/>
      <c r="H41" s="453"/>
      <c r="I41" s="453"/>
      <c r="J41" s="453"/>
      <c r="K41" s="453"/>
      <c r="L41" s="453"/>
    </row>
    <row r="42" spans="1:12" ht="40" customHeight="1">
      <c r="A42" s="453"/>
      <c r="B42" s="453"/>
      <c r="C42" s="453"/>
      <c r="D42" s="453"/>
      <c r="E42" s="453"/>
      <c r="F42" s="453"/>
      <c r="G42" s="453"/>
      <c r="H42" s="453"/>
      <c r="I42" s="453"/>
      <c r="J42" s="453"/>
      <c r="K42" s="453"/>
      <c r="L42" s="453"/>
    </row>
    <row r="43" spans="1:12" ht="40" customHeight="1">
      <c r="A43" s="453"/>
      <c r="B43" s="453"/>
      <c r="C43" s="453"/>
      <c r="D43" s="453"/>
      <c r="E43" s="453"/>
      <c r="F43" s="453"/>
      <c r="G43" s="453"/>
      <c r="H43" s="453"/>
      <c r="I43" s="453"/>
      <c r="J43" s="453"/>
      <c r="K43" s="453"/>
      <c r="L43" s="453"/>
    </row>
    <row r="44" spans="1:12" ht="40" customHeight="1">
      <c r="A44" s="453"/>
      <c r="B44" s="453"/>
      <c r="C44" s="453"/>
      <c r="D44" s="453"/>
      <c r="E44" s="453"/>
      <c r="F44" s="453"/>
      <c r="G44" s="453"/>
      <c r="H44" s="453"/>
      <c r="I44" s="453"/>
      <c r="J44" s="453"/>
      <c r="K44" s="453"/>
      <c r="L44" s="453"/>
    </row>
    <row r="45" spans="1:12" ht="40" customHeight="1">
      <c r="A45" s="453"/>
      <c r="B45" s="453"/>
      <c r="C45" s="453"/>
      <c r="D45" s="453"/>
      <c r="E45" s="453"/>
      <c r="F45" s="453"/>
      <c r="G45" s="453"/>
      <c r="H45" s="453"/>
      <c r="I45" s="453"/>
      <c r="J45" s="453"/>
      <c r="K45" s="453"/>
      <c r="L45" s="453"/>
    </row>
    <row r="46" spans="1:12" ht="40" customHeight="1">
      <c r="A46" s="453"/>
      <c r="B46" s="453"/>
      <c r="C46" s="453"/>
      <c r="D46" s="453"/>
      <c r="E46" s="453"/>
      <c r="F46" s="453"/>
      <c r="G46" s="453"/>
      <c r="H46" s="453"/>
      <c r="I46" s="453"/>
      <c r="J46" s="453"/>
      <c r="K46" s="453"/>
      <c r="L46" s="453"/>
    </row>
    <row r="47" spans="1:12" ht="40" customHeight="1">
      <c r="A47" s="453"/>
      <c r="B47" s="453"/>
      <c r="C47" s="453"/>
      <c r="D47" s="453"/>
      <c r="E47" s="453"/>
      <c r="F47" s="453"/>
      <c r="G47" s="453"/>
      <c r="H47" s="453"/>
      <c r="I47" s="453"/>
      <c r="J47" s="453"/>
      <c r="K47" s="453"/>
      <c r="L47" s="453"/>
    </row>
    <row r="48" spans="1:12" ht="40" customHeight="1">
      <c r="A48" s="453"/>
      <c r="B48" s="453"/>
      <c r="C48" s="453"/>
      <c r="D48" s="453"/>
      <c r="E48" s="453"/>
      <c r="F48" s="453"/>
      <c r="G48" s="453"/>
      <c r="H48" s="453"/>
      <c r="I48" s="453"/>
      <c r="J48" s="453"/>
      <c r="K48" s="453"/>
      <c r="L48" s="453"/>
    </row>
    <row r="49" spans="1:12" ht="40" customHeight="1">
      <c r="A49" s="453"/>
      <c r="B49" s="453"/>
      <c r="C49" s="453"/>
      <c r="D49" s="453"/>
      <c r="E49" s="453"/>
      <c r="F49" s="453"/>
      <c r="G49" s="453"/>
      <c r="H49" s="453"/>
      <c r="I49" s="453"/>
      <c r="J49" s="453"/>
      <c r="K49" s="453"/>
      <c r="L49" s="453"/>
    </row>
    <row r="50" spans="1:12" ht="40" customHeight="1">
      <c r="A50" s="453"/>
      <c r="B50" s="453"/>
      <c r="C50" s="453"/>
      <c r="D50" s="453"/>
      <c r="E50" s="453"/>
      <c r="F50" s="453"/>
      <c r="G50" s="453"/>
      <c r="H50" s="453"/>
      <c r="I50" s="453"/>
      <c r="J50" s="453"/>
      <c r="K50" s="453"/>
      <c r="L50" s="453"/>
    </row>
    <row r="51" spans="1:12" ht="40" customHeight="1">
      <c r="A51" s="453"/>
      <c r="B51" s="453"/>
      <c r="C51" s="453"/>
      <c r="D51" s="453"/>
      <c r="E51" s="453"/>
      <c r="F51" s="453"/>
      <c r="G51" s="453"/>
      <c r="H51" s="453"/>
      <c r="I51" s="453"/>
      <c r="J51" s="453"/>
      <c r="K51" s="453"/>
      <c r="L51" s="453"/>
    </row>
    <row r="52" spans="1:12" ht="40" customHeight="1">
      <c r="A52" s="453"/>
      <c r="B52" s="453"/>
      <c r="C52" s="453"/>
      <c r="D52" s="453"/>
      <c r="E52" s="453"/>
      <c r="F52" s="453"/>
      <c r="G52" s="453"/>
      <c r="H52" s="453"/>
      <c r="I52" s="453"/>
      <c r="J52" s="453"/>
      <c r="K52" s="453"/>
      <c r="L52" s="453"/>
    </row>
    <row r="53" spans="1:12" ht="40" customHeight="1">
      <c r="A53" s="453"/>
      <c r="B53" s="453"/>
      <c r="C53" s="453"/>
      <c r="D53" s="453"/>
      <c r="E53" s="453"/>
      <c r="F53" s="453"/>
      <c r="G53" s="453"/>
      <c r="H53" s="453"/>
      <c r="I53" s="453"/>
      <c r="J53" s="453"/>
      <c r="K53" s="453"/>
      <c r="L53" s="453"/>
    </row>
    <row r="54" spans="1:12" ht="40" customHeight="1">
      <c r="A54" s="453"/>
      <c r="B54" s="453"/>
      <c r="C54" s="453"/>
      <c r="D54" s="453"/>
      <c r="E54" s="453"/>
      <c r="F54" s="453"/>
      <c r="G54" s="453"/>
      <c r="H54" s="453"/>
      <c r="I54" s="453"/>
      <c r="J54" s="453"/>
      <c r="K54" s="453"/>
      <c r="L54" s="453"/>
    </row>
    <row r="55" spans="1:12" ht="40" customHeight="1">
      <c r="A55" s="453"/>
      <c r="B55" s="453"/>
      <c r="C55" s="453"/>
      <c r="D55" s="453"/>
      <c r="E55" s="453"/>
      <c r="F55" s="453"/>
      <c r="G55" s="453"/>
      <c r="H55" s="453"/>
      <c r="I55" s="453"/>
      <c r="J55" s="453"/>
      <c r="K55" s="453"/>
      <c r="L55" s="453"/>
    </row>
    <row r="56" spans="1:12" ht="40" customHeight="1">
      <c r="A56" s="453"/>
      <c r="B56" s="453"/>
      <c r="C56" s="453"/>
      <c r="D56" s="453"/>
      <c r="E56" s="453"/>
      <c r="F56" s="453"/>
      <c r="G56" s="453"/>
      <c r="H56" s="453"/>
      <c r="I56" s="453"/>
      <c r="J56" s="453"/>
      <c r="K56" s="453"/>
      <c r="L56" s="453"/>
    </row>
    <row r="57" spans="1:12">
      <c r="A57" s="453"/>
      <c r="B57" s="453"/>
      <c r="C57" s="453"/>
      <c r="D57" s="453"/>
      <c r="E57" s="453"/>
      <c r="F57" s="453"/>
      <c r="G57" s="453"/>
      <c r="H57" s="453"/>
      <c r="I57" s="453"/>
      <c r="J57" s="453"/>
      <c r="K57" s="453"/>
      <c r="L57" s="453"/>
    </row>
    <row r="58" spans="1:12">
      <c r="A58" s="453"/>
      <c r="B58" s="453"/>
      <c r="C58" s="453"/>
      <c r="D58" s="453"/>
      <c r="E58" s="453"/>
      <c r="F58" s="453"/>
      <c r="G58" s="453"/>
      <c r="H58" s="453"/>
      <c r="I58" s="453"/>
      <c r="J58" s="453"/>
      <c r="K58" s="453"/>
      <c r="L58" s="453"/>
    </row>
    <row r="59" spans="1:12">
      <c r="A59" s="453"/>
      <c r="B59" s="453"/>
      <c r="C59" s="453"/>
      <c r="D59" s="453"/>
      <c r="E59" s="453"/>
      <c r="F59" s="453"/>
      <c r="G59" s="453"/>
      <c r="H59" s="453"/>
      <c r="I59" s="453"/>
      <c r="J59" s="453"/>
      <c r="K59" s="453"/>
      <c r="L59" s="453"/>
    </row>
    <row r="60" spans="1:12">
      <c r="A60" s="453"/>
      <c r="B60" s="453"/>
      <c r="C60" s="453"/>
      <c r="D60" s="453"/>
      <c r="E60" s="453"/>
      <c r="F60" s="453"/>
      <c r="G60" s="453"/>
      <c r="H60" s="453"/>
      <c r="I60" s="453"/>
      <c r="J60" s="453"/>
      <c r="K60" s="453"/>
      <c r="L60" s="453"/>
    </row>
    <row r="61" spans="1:12">
      <c r="A61" s="453"/>
      <c r="B61" s="453"/>
      <c r="C61" s="453"/>
      <c r="D61" s="453"/>
      <c r="E61" s="453"/>
      <c r="F61" s="453"/>
      <c r="G61" s="453"/>
      <c r="H61" s="453"/>
      <c r="I61" s="453"/>
      <c r="J61" s="453"/>
      <c r="K61" s="453"/>
      <c r="L61" s="453"/>
    </row>
    <row r="62" spans="1:12">
      <c r="A62" s="453"/>
      <c r="B62" s="453"/>
      <c r="C62" s="453"/>
      <c r="D62" s="453"/>
      <c r="E62" s="453"/>
      <c r="F62" s="453"/>
      <c r="G62" s="453"/>
      <c r="H62" s="453"/>
      <c r="I62" s="453"/>
      <c r="J62" s="453"/>
      <c r="K62" s="453"/>
      <c r="L62" s="453"/>
    </row>
    <row r="63" spans="1:12">
      <c r="A63" s="453"/>
      <c r="B63" s="453"/>
      <c r="C63" s="453"/>
      <c r="D63" s="453"/>
      <c r="E63" s="453"/>
      <c r="F63" s="453"/>
      <c r="G63" s="453"/>
      <c r="H63" s="453"/>
      <c r="I63" s="453"/>
      <c r="J63" s="453"/>
      <c r="K63" s="453"/>
      <c r="L63" s="453"/>
    </row>
    <row r="64" spans="1:12">
      <c r="A64" s="453"/>
      <c r="B64" s="453"/>
      <c r="C64" s="453"/>
      <c r="D64" s="453"/>
      <c r="E64" s="453"/>
      <c r="F64" s="453"/>
      <c r="G64" s="453"/>
      <c r="H64" s="453"/>
      <c r="I64" s="453"/>
      <c r="J64" s="453"/>
      <c r="K64" s="453"/>
      <c r="L64" s="453"/>
    </row>
    <row r="65" spans="1:12">
      <c r="A65" s="453"/>
      <c r="B65" s="453"/>
      <c r="C65" s="453"/>
      <c r="D65" s="453"/>
      <c r="E65" s="453"/>
      <c r="F65" s="453"/>
      <c r="G65" s="453"/>
      <c r="H65" s="453"/>
      <c r="I65" s="453"/>
      <c r="J65" s="453"/>
      <c r="K65" s="453"/>
      <c r="L65" s="453"/>
    </row>
    <row r="66" spans="1:12">
      <c r="A66" s="453"/>
      <c r="B66" s="453"/>
      <c r="C66" s="453"/>
      <c r="D66" s="453"/>
      <c r="E66" s="453"/>
      <c r="F66" s="453"/>
      <c r="G66" s="453"/>
      <c r="H66" s="453"/>
      <c r="I66" s="453"/>
      <c r="J66" s="453"/>
      <c r="K66" s="453"/>
      <c r="L66" s="453"/>
    </row>
    <row r="67" spans="1:12">
      <c r="A67" s="453"/>
      <c r="B67" s="453"/>
      <c r="C67" s="453"/>
      <c r="D67" s="453"/>
      <c r="E67" s="453"/>
      <c r="F67" s="453"/>
      <c r="G67" s="453"/>
      <c r="H67" s="453"/>
      <c r="I67" s="453"/>
      <c r="J67" s="453"/>
      <c r="K67" s="453"/>
      <c r="L67" s="453"/>
    </row>
    <row r="68" spans="1:12">
      <c r="A68" s="453"/>
      <c r="B68" s="453"/>
      <c r="C68" s="453"/>
      <c r="D68" s="453"/>
      <c r="E68" s="453"/>
      <c r="F68" s="453"/>
      <c r="G68" s="453"/>
      <c r="H68" s="453"/>
      <c r="I68" s="453"/>
      <c r="J68" s="453"/>
      <c r="K68" s="453"/>
      <c r="L68" s="453"/>
    </row>
    <row r="69" spans="1:12">
      <c r="A69" s="453"/>
      <c r="B69" s="453"/>
      <c r="C69" s="453"/>
      <c r="D69" s="453"/>
      <c r="E69" s="453"/>
      <c r="F69" s="453"/>
      <c r="G69" s="453"/>
      <c r="H69" s="453"/>
      <c r="I69" s="453"/>
      <c r="J69" s="453"/>
      <c r="K69" s="453"/>
      <c r="L69" s="453"/>
    </row>
    <row r="70" spans="1:12">
      <c r="A70" s="453"/>
      <c r="B70" s="453"/>
      <c r="C70" s="453"/>
      <c r="D70" s="453"/>
      <c r="E70" s="453"/>
      <c r="F70" s="453"/>
      <c r="G70" s="453"/>
      <c r="H70" s="453"/>
      <c r="I70" s="453"/>
      <c r="J70" s="453"/>
      <c r="K70" s="453"/>
      <c r="L70" s="453"/>
    </row>
    <row r="71" spans="1:12">
      <c r="A71" s="453"/>
      <c r="B71" s="453"/>
      <c r="C71" s="453"/>
      <c r="D71" s="453"/>
      <c r="E71" s="453"/>
      <c r="F71" s="453"/>
      <c r="G71" s="453"/>
      <c r="H71" s="453"/>
      <c r="I71" s="453"/>
      <c r="J71" s="453"/>
      <c r="K71" s="453"/>
      <c r="L71" s="453"/>
    </row>
    <row r="72" spans="1:12">
      <c r="A72" s="453"/>
      <c r="B72" s="453"/>
      <c r="C72" s="453"/>
      <c r="D72" s="453"/>
      <c r="E72" s="453"/>
      <c r="F72" s="453"/>
      <c r="G72" s="453"/>
      <c r="H72" s="453"/>
      <c r="I72" s="453"/>
      <c r="J72" s="453"/>
      <c r="K72" s="453"/>
      <c r="L72" s="453"/>
    </row>
    <row r="73" spans="1:12">
      <c r="A73" s="453"/>
      <c r="B73" s="453"/>
      <c r="C73" s="453"/>
      <c r="D73" s="453"/>
      <c r="E73" s="453"/>
      <c r="F73" s="453"/>
      <c r="G73" s="453"/>
      <c r="H73" s="453"/>
      <c r="I73" s="453"/>
      <c r="J73" s="453"/>
      <c r="K73" s="453"/>
      <c r="L73" s="453"/>
    </row>
    <row r="74" spans="1:12">
      <c r="A74" s="453"/>
      <c r="B74" s="453"/>
      <c r="C74" s="453"/>
      <c r="D74" s="453"/>
      <c r="E74" s="453"/>
      <c r="F74" s="453"/>
      <c r="G74" s="453"/>
      <c r="H74" s="453"/>
      <c r="I74" s="453"/>
      <c r="J74" s="453"/>
      <c r="K74" s="453"/>
      <c r="L74" s="453"/>
    </row>
    <row r="75" spans="1:12">
      <c r="A75" s="453"/>
      <c r="B75" s="453"/>
      <c r="C75" s="453"/>
      <c r="D75" s="453"/>
      <c r="E75" s="453"/>
      <c r="F75" s="453"/>
      <c r="G75" s="453"/>
      <c r="H75" s="453"/>
      <c r="I75" s="453"/>
      <c r="J75" s="453"/>
      <c r="K75" s="453"/>
      <c r="L75" s="453"/>
    </row>
    <row r="76" spans="1:12">
      <c r="A76" s="453"/>
      <c r="B76" s="453"/>
      <c r="C76" s="453"/>
      <c r="D76" s="453"/>
      <c r="E76" s="453"/>
      <c r="F76" s="453"/>
      <c r="G76" s="453"/>
      <c r="H76" s="453"/>
      <c r="I76" s="453"/>
      <c r="J76" s="453"/>
      <c r="K76" s="453"/>
      <c r="L76" s="453"/>
    </row>
    <row r="77" spans="1:12">
      <c r="A77" s="453"/>
      <c r="B77" s="453"/>
      <c r="C77" s="453"/>
      <c r="D77" s="453"/>
      <c r="E77" s="453"/>
      <c r="F77" s="453"/>
      <c r="G77" s="453"/>
      <c r="H77" s="453"/>
      <c r="I77" s="453"/>
      <c r="J77" s="453"/>
      <c r="K77" s="453"/>
      <c r="L77" s="453"/>
    </row>
    <row r="78" spans="1:12">
      <c r="A78" s="453"/>
      <c r="B78" s="453"/>
      <c r="C78" s="453"/>
      <c r="D78" s="453"/>
      <c r="E78" s="453"/>
      <c r="F78" s="453"/>
      <c r="G78" s="453"/>
      <c r="H78" s="453"/>
      <c r="I78" s="453"/>
      <c r="J78" s="453"/>
      <c r="K78" s="453"/>
      <c r="L78" s="453"/>
    </row>
    <row r="79" spans="1:12">
      <c r="A79" s="453"/>
      <c r="B79" s="453"/>
      <c r="C79" s="453"/>
      <c r="D79" s="453"/>
      <c r="E79" s="453"/>
      <c r="F79" s="453"/>
      <c r="G79" s="453"/>
      <c r="H79" s="453"/>
      <c r="I79" s="453"/>
      <c r="J79" s="453"/>
      <c r="K79" s="453"/>
      <c r="L79" s="453"/>
    </row>
    <row r="80" spans="1:12">
      <c r="A80" s="453"/>
      <c r="B80" s="453"/>
      <c r="C80" s="453"/>
      <c r="D80" s="453"/>
      <c r="E80" s="453"/>
      <c r="F80" s="453"/>
      <c r="G80" s="453"/>
      <c r="H80" s="453"/>
      <c r="I80" s="453"/>
      <c r="J80" s="453"/>
      <c r="K80" s="453"/>
      <c r="L80" s="453"/>
    </row>
    <row r="81" spans="1:12">
      <c r="A81" s="453"/>
      <c r="B81" s="453"/>
      <c r="C81" s="453"/>
      <c r="D81" s="453"/>
      <c r="E81" s="453"/>
      <c r="F81" s="453"/>
      <c r="G81" s="453"/>
      <c r="H81" s="453"/>
      <c r="I81" s="453"/>
      <c r="J81" s="453"/>
      <c r="K81" s="453"/>
      <c r="L81" s="453"/>
    </row>
    <row r="82" spans="1:12">
      <c r="A82" s="453"/>
      <c r="B82" s="453"/>
      <c r="C82" s="453"/>
      <c r="D82" s="453"/>
      <c r="E82" s="453"/>
      <c r="F82" s="453"/>
      <c r="G82" s="453"/>
      <c r="H82" s="453"/>
      <c r="I82" s="453"/>
      <c r="J82" s="453"/>
      <c r="K82" s="453"/>
      <c r="L82" s="453"/>
    </row>
    <row r="83" spans="1:12">
      <c r="A83" s="453"/>
      <c r="B83" s="453"/>
      <c r="C83" s="453"/>
      <c r="D83" s="453"/>
      <c r="E83" s="453"/>
      <c r="F83" s="453"/>
      <c r="G83" s="453"/>
      <c r="H83" s="453"/>
      <c r="I83" s="453"/>
      <c r="J83" s="453"/>
      <c r="K83" s="453"/>
      <c r="L83" s="453"/>
    </row>
    <row r="84" spans="1:12">
      <c r="A84" s="453"/>
      <c r="B84" s="453"/>
      <c r="C84" s="453"/>
      <c r="D84" s="453"/>
      <c r="E84" s="453"/>
      <c r="F84" s="453"/>
      <c r="G84" s="453"/>
      <c r="H84" s="453"/>
      <c r="I84" s="453"/>
      <c r="J84" s="453"/>
      <c r="K84" s="453"/>
      <c r="L84" s="453"/>
    </row>
    <row r="85" spans="1:12">
      <c r="A85" s="453"/>
      <c r="B85" s="453"/>
      <c r="C85" s="453"/>
      <c r="D85" s="453"/>
      <c r="E85" s="453"/>
      <c r="F85" s="453"/>
      <c r="G85" s="453"/>
      <c r="H85" s="453"/>
      <c r="I85" s="453"/>
      <c r="J85" s="453"/>
      <c r="K85" s="453"/>
      <c r="L85" s="453"/>
    </row>
    <row r="86" spans="1:12">
      <c r="A86" s="453"/>
      <c r="B86" s="453"/>
      <c r="C86" s="453"/>
      <c r="D86" s="453"/>
      <c r="E86" s="453"/>
      <c r="F86" s="453"/>
      <c r="G86" s="453"/>
      <c r="H86" s="453"/>
      <c r="I86" s="453"/>
      <c r="J86" s="453"/>
      <c r="K86" s="453"/>
      <c r="L86" s="453"/>
    </row>
    <row r="87" spans="1:12">
      <c r="A87" s="453"/>
      <c r="B87" s="453"/>
      <c r="C87" s="453"/>
      <c r="D87" s="453"/>
      <c r="E87" s="453"/>
      <c r="F87" s="453"/>
      <c r="G87" s="453"/>
      <c r="H87" s="453"/>
      <c r="I87" s="453"/>
      <c r="J87" s="453"/>
      <c r="K87" s="453"/>
      <c r="L87" s="453"/>
    </row>
    <row r="88" spans="1:12">
      <c r="A88" s="453"/>
      <c r="B88" s="453"/>
      <c r="C88" s="453"/>
      <c r="D88" s="453"/>
      <c r="E88" s="453"/>
      <c r="F88" s="453"/>
      <c r="G88" s="453"/>
      <c r="H88" s="453"/>
      <c r="I88" s="453"/>
      <c r="J88" s="453"/>
      <c r="K88" s="453"/>
      <c r="L88" s="453"/>
    </row>
    <row r="89" spans="1:12">
      <c r="A89" s="453"/>
      <c r="B89" s="453"/>
      <c r="C89" s="453"/>
      <c r="D89" s="453"/>
      <c r="E89" s="453"/>
      <c r="F89" s="453"/>
      <c r="G89" s="453"/>
      <c r="H89" s="453"/>
      <c r="I89" s="453"/>
      <c r="J89" s="453"/>
      <c r="K89" s="453"/>
      <c r="L89" s="453"/>
    </row>
    <row r="90" spans="1:12">
      <c r="A90" s="453"/>
      <c r="B90" s="453"/>
      <c r="C90" s="453"/>
      <c r="D90" s="453"/>
      <c r="E90" s="453"/>
      <c r="F90" s="453"/>
      <c r="G90" s="453"/>
      <c r="H90" s="453"/>
      <c r="I90" s="453"/>
      <c r="J90" s="453"/>
      <c r="K90" s="453"/>
      <c r="L90" s="453"/>
    </row>
    <row r="91" spans="1:12">
      <c r="A91" s="453"/>
      <c r="B91" s="453"/>
      <c r="C91" s="453"/>
      <c r="D91" s="453"/>
      <c r="E91" s="453"/>
      <c r="F91" s="453"/>
      <c r="G91" s="453"/>
      <c r="H91" s="453"/>
      <c r="I91" s="453"/>
      <c r="J91" s="453"/>
      <c r="K91" s="453"/>
      <c r="L91" s="453"/>
    </row>
    <row r="92" spans="1:12">
      <c r="A92" s="453"/>
      <c r="B92" s="453"/>
      <c r="C92" s="453"/>
      <c r="D92" s="453"/>
      <c r="E92" s="453"/>
      <c r="F92" s="453"/>
      <c r="G92" s="453"/>
      <c r="H92" s="453"/>
      <c r="I92" s="453"/>
      <c r="J92" s="453"/>
      <c r="K92" s="453"/>
      <c r="L92" s="453"/>
    </row>
    <row r="93" spans="1:12">
      <c r="A93" s="453"/>
      <c r="B93" s="453"/>
      <c r="C93" s="453"/>
      <c r="D93" s="453"/>
      <c r="E93" s="453"/>
      <c r="F93" s="453"/>
      <c r="G93" s="453"/>
      <c r="H93" s="453"/>
      <c r="I93" s="453"/>
      <c r="J93" s="453"/>
      <c r="K93" s="453"/>
      <c r="L93" s="453"/>
    </row>
    <row r="94" spans="1:12">
      <c r="A94" s="453"/>
      <c r="B94" s="453"/>
      <c r="C94" s="453"/>
      <c r="D94" s="453"/>
      <c r="E94" s="453"/>
      <c r="F94" s="453"/>
      <c r="G94" s="453"/>
      <c r="H94" s="453"/>
      <c r="I94" s="453"/>
      <c r="J94" s="453"/>
      <c r="K94" s="453"/>
      <c r="L94" s="453"/>
    </row>
    <row r="95" spans="1:12">
      <c r="A95" s="453"/>
      <c r="B95" s="453"/>
      <c r="C95" s="453"/>
      <c r="D95" s="453"/>
      <c r="E95" s="453"/>
      <c r="F95" s="453"/>
      <c r="G95" s="453"/>
      <c r="H95" s="453"/>
      <c r="I95" s="453"/>
      <c r="J95" s="453"/>
      <c r="K95" s="453"/>
      <c r="L95" s="453"/>
    </row>
    <row r="96" spans="1:12">
      <c r="A96" s="453"/>
      <c r="B96" s="453"/>
      <c r="C96" s="453"/>
      <c r="D96" s="453"/>
      <c r="E96" s="453"/>
      <c r="F96" s="453"/>
      <c r="G96" s="453"/>
      <c r="H96" s="453"/>
      <c r="I96" s="453"/>
      <c r="J96" s="453"/>
      <c r="K96" s="453"/>
      <c r="L96" s="453"/>
    </row>
    <row r="97" spans="1:12">
      <c r="A97" s="453"/>
      <c r="B97" s="453"/>
      <c r="C97" s="453"/>
      <c r="D97" s="453"/>
      <c r="E97" s="453"/>
      <c r="F97" s="453"/>
      <c r="G97" s="453"/>
      <c r="H97" s="453"/>
      <c r="I97" s="453"/>
      <c r="J97" s="453"/>
      <c r="K97" s="453"/>
      <c r="L97" s="453"/>
    </row>
    <row r="98" spans="1:12">
      <c r="A98" s="453"/>
      <c r="B98" s="453"/>
      <c r="C98" s="453"/>
      <c r="D98" s="453"/>
      <c r="E98" s="453"/>
      <c r="F98" s="453"/>
      <c r="G98" s="453"/>
      <c r="H98" s="453"/>
      <c r="I98" s="453"/>
      <c r="J98" s="453"/>
      <c r="K98" s="453"/>
      <c r="L98" s="453"/>
    </row>
    <row r="99" spans="1:12">
      <c r="A99" s="453"/>
      <c r="B99" s="453"/>
      <c r="C99" s="453"/>
      <c r="D99" s="453"/>
      <c r="E99" s="453"/>
      <c r="F99" s="453"/>
      <c r="G99" s="453"/>
      <c r="H99" s="453"/>
      <c r="I99" s="453"/>
      <c r="J99" s="453"/>
      <c r="K99" s="453"/>
      <c r="L99" s="453"/>
    </row>
    <row r="100" spans="1:12">
      <c r="A100" s="453"/>
      <c r="B100" s="453"/>
      <c r="C100" s="453"/>
      <c r="D100" s="453"/>
      <c r="E100" s="453"/>
      <c r="F100" s="453"/>
      <c r="G100" s="453"/>
      <c r="H100" s="453"/>
      <c r="I100" s="453"/>
      <c r="J100" s="453"/>
      <c r="K100" s="453"/>
      <c r="L100" s="453"/>
    </row>
  </sheetData>
  <sheetProtection algorithmName="SHA-512" hashValue="csUVmIEG+eSyqfa/lqhnIBsobVC1xlxoNMriDqONZ89g6+Hg2kvdqVXymgwfdx1n0YZu3LSRfCzdX8KkhSPqbA==" saltValue="kGqTn6Htsdzrkjepfyvxbw==" spinCount="100000" sheet="1" objects="1" scenarios="1"/>
  <mergeCells count="1">
    <mergeCell ref="A1:L100"/>
  </mergeCells>
  <printOptions horizontalCentered="1"/>
  <pageMargins left="0.23622047244094491" right="0.23622047244094491" top="0.23622047244094491" bottom="0.23622047244094491" header="0.31496062992125984" footer="0.31496062992125984"/>
  <pageSetup paperSize="9" scale="66" orientation="portrait" r:id="rId1"/>
  <headerFooter>
    <oddHeader>&amp;C&amp;"Jost"&amp;11&amp;K93979B Confidential&amp;1#_x000D_</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d60b13f-a5aa-4db8-84bd-5fab4c0110c1" xsi:nil="true"/>
    <lcf76f155ced4ddcb4097134ff3c332f xmlns="064093b9-7a10-4c97-8039-17f74b604d6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C04B2054D420A42972BB962C1DC3014" ma:contentTypeVersion="13" ma:contentTypeDescription="Create a new document." ma:contentTypeScope="" ma:versionID="4f8575f6a7040574ff3c177ee1a1fef7">
  <xsd:schema xmlns:xsd="http://www.w3.org/2001/XMLSchema" xmlns:xs="http://www.w3.org/2001/XMLSchema" xmlns:p="http://schemas.microsoft.com/office/2006/metadata/properties" xmlns:ns2="064093b9-7a10-4c97-8039-17f74b604d62" xmlns:ns3="0d60b13f-a5aa-4db8-84bd-5fab4c0110c1" targetNamespace="http://schemas.microsoft.com/office/2006/metadata/properties" ma:root="true" ma:fieldsID="834714817e9e962dee02554c51c2e6a6" ns2:_="" ns3:_="">
    <xsd:import namespace="064093b9-7a10-4c97-8039-17f74b604d62"/>
    <xsd:import namespace="0d60b13f-a5aa-4db8-84bd-5fab4c0110c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4093b9-7a10-4c97-8039-17f74b604d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06aaa40-c663-4506-a8f2-94edda6b6de5"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d60b13f-a5aa-4db8-84bd-5fab4c0110c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5aa4d97-e942-4d7d-9ce1-ed4af8475fd2}" ma:internalName="TaxCatchAll" ma:showField="CatchAllData" ma:web="0d60b13f-a5aa-4db8-84bd-5fab4c0110c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ED1994-9627-4F41-A394-5444C89D1384}">
  <ds:schemaRefs>
    <ds:schemaRef ds:uri="http://schemas.microsoft.com/office/2006/metadata/properties"/>
    <ds:schemaRef ds:uri="http://schemas.microsoft.com/office/infopath/2007/PartnerControls"/>
    <ds:schemaRef ds:uri="2beffc9a-20b7-4042-8f7e-b1752d0cd719"/>
    <ds:schemaRef ds:uri="14810463-1c38-4214-a37f-aa316fb64bf9"/>
    <ds:schemaRef ds:uri="0d60b13f-a5aa-4db8-84bd-5fab4c0110c1"/>
    <ds:schemaRef ds:uri="064093b9-7a10-4c97-8039-17f74b604d62"/>
  </ds:schemaRefs>
</ds:datastoreItem>
</file>

<file path=customXml/itemProps2.xml><?xml version="1.0" encoding="utf-8"?>
<ds:datastoreItem xmlns:ds="http://schemas.openxmlformats.org/officeDocument/2006/customXml" ds:itemID="{3FB09A9E-E3C0-4AD6-9A6E-430EA1D9AC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4093b9-7a10-4c97-8039-17f74b604d62"/>
    <ds:schemaRef ds:uri="0d60b13f-a5aa-4db8-84bd-5fab4c0110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1E7696-A7A6-42AD-A1BD-8F9F01A05544}">
  <ds:schemaRefs>
    <ds:schemaRef ds:uri="http://schemas.microsoft.com/sharepoint/v3/contenttype/forms"/>
  </ds:schemaRefs>
</ds:datastoreItem>
</file>

<file path=docMetadata/LabelInfo.xml><?xml version="1.0" encoding="utf-8"?>
<clbl:labelList xmlns:clbl="http://schemas.microsoft.com/office/2020/mipLabelMetadata">
  <clbl:label id="{686f3fda-574e-4a94-abb4-8a294c9a9778}" enabled="1" method="Privileged" siteId="{ac144e41-8001-48f0-9e1c-170716ed06b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Summary</vt:lpstr>
      <vt:lpstr>T's &amp; C's</vt:lpstr>
      <vt:lpstr>1. Fascia</vt:lpstr>
      <vt:lpstr>2. Power &amp; Lighting</vt:lpstr>
      <vt:lpstr>Power &amp; Lighting - Images</vt:lpstr>
      <vt:lpstr>3. Shell Scheme Extras</vt:lpstr>
      <vt:lpstr>Shell Scheme Extras - Image</vt:lpstr>
      <vt:lpstr>4. Branding</vt:lpstr>
      <vt:lpstr>Branding - Images</vt:lpstr>
      <vt:lpstr>Graphic Specifications</vt:lpstr>
      <vt:lpstr>5. Instant Packages</vt:lpstr>
      <vt:lpstr>Instant Package Images</vt:lpstr>
      <vt:lpstr>6. Furniture</vt:lpstr>
      <vt:lpstr>Furniture - Images</vt:lpstr>
      <vt:lpstr>7. AV &amp; IT</vt:lpstr>
      <vt:lpstr>'1. Fascia'!Print_Area</vt:lpstr>
      <vt:lpstr>'2. Power &amp; Lighting'!Print_Area</vt:lpstr>
      <vt:lpstr>'3. Shell Scheme Extras'!Print_Area</vt:lpstr>
      <vt:lpstr>'4. Branding'!Print_Area</vt:lpstr>
      <vt:lpstr>'5. Instant Packages'!Print_Area</vt:lpstr>
      <vt:lpstr>'6. Furniture'!Print_Area</vt:lpstr>
      <vt:lpstr>'7. AV &amp; IT'!Print_Area</vt:lpstr>
      <vt:lpstr>'Branding - Images'!Print_Area</vt:lpstr>
      <vt:lpstr>'Furniture - Images'!Print_Area</vt:lpstr>
      <vt:lpstr>'Graphic Specifications'!Print_Area</vt:lpstr>
      <vt:lpstr>'Instant Package Images'!Print_Area</vt:lpstr>
      <vt:lpstr>'Power &amp; Lighting - Images'!Print_Area</vt:lpstr>
      <vt:lpstr>'Shell Scheme Extras - Image'!Print_Area</vt:lpstr>
      <vt:lpstr>Summary!Print_Area</vt:lpstr>
      <vt:lpstr>'5. Instant Packages'!Print_Titles</vt:lpstr>
      <vt:lpstr>'6. Furniture'!Print_Titles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Gemma</dc:creator>
  <cp:keywords/>
  <dc:description/>
  <cp:lastModifiedBy>Amel BenMabrouk</cp:lastModifiedBy>
  <cp:revision/>
  <cp:lastPrinted>2025-03-23T14:25:47Z</cp:lastPrinted>
  <dcterms:created xsi:type="dcterms:W3CDTF">2012-06-19T08:39:16Z</dcterms:created>
  <dcterms:modified xsi:type="dcterms:W3CDTF">2025-04-04T14:55:31Z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0x0101005C04B2054D420A42972BB962C1DC3014</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